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gar\Downloads\Calculators\"/>
    </mc:Choice>
  </mc:AlternateContent>
  <bookViews>
    <workbookView xWindow="0" yWindow="0" windowWidth="23040" windowHeight="9192"/>
  </bookViews>
  <sheets>
    <sheet name="Loan Payoff Calculator" sheetId="2" r:id="rId1"/>
    <sheet name="Details" sheetId="1" state="hidden" r:id="rId2"/>
  </sheets>
  <definedNames>
    <definedName name="INT">Details!$G$2:INDEX(Details!$G$2:$G$400,COUNT(Details!$E$2:$E$400))</definedName>
    <definedName name="LB">Details!$I$2:INDEX(Details!$I$2:$I$400,COUNT(Details!$E$2:$E$400))</definedName>
    <definedName name="_xlnm.Print_Area" localSheetId="0">'Loan Payoff Calculator'!$A:$I</definedName>
    <definedName name="_xlnm.Print_Titles" localSheetId="0">'Loan Payoff Calculator'!$30:$30</definedName>
    <definedName name="PV">Details!$F$2:INDEX(Details!$F$2:$F$400,COUNT(Details!$E$2:$E$400))</definedName>
    <definedName name="XPAY">Details!$H$2:INDEX(Details!$H$2:$H$400,COUNT(Details!$E$2:$E$400))</definedName>
    <definedName name="YR">Details!$E$2:INDEX(Details!$E$2:$E$400,COUNT(Details!$E$2:$E$400))</definedName>
  </definedNames>
  <calcPr calcId="162913"/>
</workbook>
</file>

<file path=xl/calcChain.xml><?xml version="1.0" encoding="utf-8"?>
<calcChain xmlns="http://schemas.openxmlformats.org/spreadsheetml/2006/main">
  <c r="C6" i="1" l="1"/>
  <c r="H9" i="2" s="1"/>
  <c r="B8" i="1" l="1"/>
  <c r="E2" i="1" s="1"/>
  <c r="B4" i="1"/>
  <c r="B3" i="1"/>
  <c r="C7" i="1" l="1"/>
  <c r="B5" i="1" l="1"/>
  <c r="H11" i="2"/>
  <c r="B33" i="2"/>
  <c r="F33" i="2" l="1"/>
  <c r="C33" i="2"/>
  <c r="D33" i="2"/>
  <c r="E33" i="2" l="1"/>
  <c r="H33" i="2" s="1"/>
  <c r="B34" i="2" s="1"/>
  <c r="F34" i="2" l="1"/>
  <c r="C34" i="2"/>
  <c r="D34" i="2"/>
  <c r="E34" i="2" l="1"/>
  <c r="H34" i="2" s="1"/>
  <c r="B35" i="2" l="1"/>
  <c r="F35" i="2" s="1"/>
  <c r="D35" i="2" l="1"/>
  <c r="C35" i="2"/>
  <c r="E35" i="2" l="1"/>
  <c r="H35" i="2" s="1"/>
  <c r="B36" i="2" s="1"/>
  <c r="F36" i="2" l="1"/>
  <c r="C36" i="2"/>
  <c r="D36" i="2"/>
  <c r="E36" i="2" l="1"/>
  <c r="H36" i="2" s="1"/>
  <c r="B37" i="2" s="1"/>
  <c r="F37" i="2" s="1"/>
  <c r="D37" i="2" l="1"/>
  <c r="C37" i="2"/>
  <c r="E37" i="2" l="1"/>
  <c r="H37" i="2" s="1"/>
  <c r="B38" i="2" s="1"/>
  <c r="F38" i="2" s="1"/>
  <c r="D38" i="2" l="1"/>
  <c r="C38" i="2"/>
  <c r="E38" i="2" l="1"/>
  <c r="H38" i="2" s="1"/>
  <c r="B39" i="2" s="1"/>
  <c r="F39" i="2" s="1"/>
  <c r="D39" i="2" l="1"/>
  <c r="C39" i="2"/>
  <c r="E39" i="2" l="1"/>
  <c r="H39" i="2" s="1"/>
  <c r="B40" i="2" s="1"/>
  <c r="F40" i="2" s="1"/>
  <c r="D40" i="2" l="1"/>
  <c r="C40" i="2"/>
  <c r="E40" i="2" l="1"/>
  <c r="H40" i="2" s="1"/>
  <c r="B41" i="2" s="1"/>
  <c r="F41" i="2" s="1"/>
  <c r="D41" i="2" l="1"/>
  <c r="C41" i="2"/>
  <c r="E41" i="2" l="1"/>
  <c r="H41" i="2" s="1"/>
  <c r="B42" i="2" s="1"/>
  <c r="F42" i="2" s="1"/>
  <c r="D42" i="2" l="1"/>
  <c r="C42" i="2"/>
  <c r="E42" i="2" l="1"/>
  <c r="H42" i="2" s="1"/>
  <c r="B43" i="2" s="1"/>
  <c r="F43" i="2" s="1"/>
  <c r="D43" i="2" l="1"/>
  <c r="C43" i="2"/>
  <c r="E43" i="2" l="1"/>
  <c r="H43" i="2" s="1"/>
  <c r="B44" i="2" s="1"/>
  <c r="F44" i="2" s="1"/>
  <c r="D44" i="2" l="1"/>
  <c r="C44" i="2"/>
  <c r="E44" i="2" l="1"/>
  <c r="H44" i="2" s="1"/>
  <c r="B45" i="2" s="1"/>
  <c r="F45" i="2" s="1"/>
  <c r="D45" i="2" l="1"/>
  <c r="C45" i="2"/>
  <c r="E45" i="2" l="1"/>
  <c r="H45" i="2" s="1"/>
  <c r="B46" i="2" s="1"/>
  <c r="F46" i="2" s="1"/>
  <c r="D46" i="2" l="1"/>
  <c r="C46" i="2"/>
  <c r="E46" i="2" l="1"/>
  <c r="H46" i="2" s="1"/>
  <c r="B47" i="2" s="1"/>
  <c r="F47" i="2" s="1"/>
  <c r="D47" i="2" l="1"/>
  <c r="C47" i="2"/>
  <c r="E47" i="2" l="1"/>
  <c r="H47" i="2" s="1"/>
  <c r="B48" i="2" s="1"/>
  <c r="F48" i="2" s="1"/>
  <c r="D48" i="2" l="1"/>
  <c r="C48" i="2"/>
  <c r="E48" i="2" l="1"/>
  <c r="H48" i="2" s="1"/>
  <c r="B49" i="2" s="1"/>
  <c r="F49" i="2" s="1"/>
  <c r="D49" i="2" l="1"/>
  <c r="C49" i="2"/>
  <c r="E49" i="2" l="1"/>
  <c r="H49" i="2" s="1"/>
  <c r="B50" i="2" s="1"/>
  <c r="F50" i="2" s="1"/>
  <c r="D50" i="2" l="1"/>
  <c r="C50" i="2"/>
  <c r="E50" i="2" l="1"/>
  <c r="H50" i="2" s="1"/>
  <c r="B51" i="2" s="1"/>
  <c r="F51" i="2" s="1"/>
  <c r="D51" i="2" l="1"/>
  <c r="C51" i="2"/>
  <c r="E51" i="2" l="1"/>
  <c r="H51" i="2" s="1"/>
  <c r="B52" i="2" s="1"/>
  <c r="F52" i="2" s="1"/>
  <c r="D52" i="2" l="1"/>
  <c r="C52" i="2"/>
  <c r="E52" i="2" l="1"/>
  <c r="H52" i="2" s="1"/>
  <c r="B53" i="2" s="1"/>
  <c r="F53" i="2" s="1"/>
  <c r="D53" i="2" l="1"/>
  <c r="C53" i="2"/>
  <c r="E53" i="2" l="1"/>
  <c r="H53" i="2" s="1"/>
  <c r="B54" i="2" s="1"/>
  <c r="F54" i="2" s="1"/>
  <c r="D54" i="2" l="1"/>
  <c r="C54" i="2"/>
  <c r="E54" i="2" l="1"/>
  <c r="H54" i="2" s="1"/>
  <c r="B55" i="2" s="1"/>
  <c r="F55" i="2" s="1"/>
  <c r="D55" i="2" l="1"/>
  <c r="C55" i="2"/>
  <c r="E55" i="2" l="1"/>
  <c r="H55" i="2" s="1"/>
  <c r="B56" i="2" s="1"/>
  <c r="F56" i="2" s="1"/>
  <c r="D56" i="2" l="1"/>
  <c r="E56" i="2" s="1"/>
  <c r="H56" i="2" s="1"/>
  <c r="B57" i="2" s="1"/>
  <c r="F57" i="2" s="1"/>
  <c r="C56" i="2"/>
  <c r="D57" i="2" l="1"/>
  <c r="C57" i="2"/>
  <c r="E57" i="2" l="1"/>
  <c r="H57" i="2" s="1"/>
  <c r="B58" i="2" s="1"/>
  <c r="F58" i="2" s="1"/>
  <c r="D58" i="2" l="1"/>
  <c r="C58" i="2"/>
  <c r="E58" i="2" l="1"/>
  <c r="H58" i="2" s="1"/>
  <c r="B59" i="2" s="1"/>
  <c r="F59" i="2" s="1"/>
  <c r="C59" i="2" l="1"/>
  <c r="D59" i="2"/>
  <c r="E59" i="2" l="1"/>
  <c r="H59" i="2" s="1"/>
  <c r="B60" i="2" s="1"/>
  <c r="F60" i="2" s="1"/>
  <c r="D60" i="2" l="1"/>
  <c r="E60" i="2" s="1"/>
  <c r="H60" i="2" s="1"/>
  <c r="B61" i="2" s="1"/>
  <c r="F61" i="2" s="1"/>
  <c r="C60" i="2"/>
  <c r="D61" i="2" l="1"/>
  <c r="C61" i="2"/>
  <c r="E61" i="2" l="1"/>
  <c r="H61" i="2" s="1"/>
  <c r="B62" i="2" s="1"/>
  <c r="F62" i="2" s="1"/>
  <c r="D62" i="2" l="1"/>
  <c r="C62" i="2"/>
  <c r="E62" i="2" l="1"/>
  <c r="H62" i="2" s="1"/>
  <c r="B63" i="2" s="1"/>
  <c r="F63" i="2" s="1"/>
  <c r="D63" i="2" l="1"/>
  <c r="C63" i="2"/>
  <c r="E63" i="2" l="1"/>
  <c r="H63" i="2" s="1"/>
  <c r="B64" i="2" s="1"/>
  <c r="F64" i="2" s="1"/>
  <c r="C64" i="2" l="1"/>
  <c r="D64" i="2"/>
  <c r="E64" i="2" l="1"/>
  <c r="H64" i="2" s="1"/>
  <c r="B65" i="2" s="1"/>
  <c r="F65" i="2" s="1"/>
  <c r="D65" i="2" l="1"/>
  <c r="C65" i="2"/>
  <c r="E65" i="2" l="1"/>
  <c r="H65" i="2" s="1"/>
  <c r="B66" i="2" s="1"/>
  <c r="F66" i="2" s="1"/>
  <c r="C66" i="2" l="1"/>
  <c r="D66" i="2"/>
  <c r="E66" i="2" s="1"/>
  <c r="H66" i="2" s="1"/>
  <c r="B67" i="2" s="1"/>
  <c r="F67" i="2" s="1"/>
  <c r="D67" i="2" l="1"/>
  <c r="E67" i="2" s="1"/>
  <c r="H67" i="2" s="1"/>
  <c r="B68" i="2" s="1"/>
  <c r="F68" i="2" s="1"/>
  <c r="C67" i="2"/>
  <c r="C68" i="2" l="1"/>
  <c r="D68" i="2"/>
  <c r="E68" i="2" l="1"/>
  <c r="H68" i="2" s="1"/>
  <c r="B69" i="2" s="1"/>
  <c r="F69" i="2" s="1"/>
  <c r="D69" i="2" l="1"/>
  <c r="E69" i="2" s="1"/>
  <c r="H69" i="2" s="1"/>
  <c r="B70" i="2" s="1"/>
  <c r="F70" i="2" s="1"/>
  <c r="C69" i="2"/>
  <c r="D70" i="2" l="1"/>
  <c r="C70" i="2"/>
  <c r="E70" i="2" l="1"/>
  <c r="H70" i="2" s="1"/>
  <c r="B71" i="2" s="1"/>
  <c r="F71" i="2" s="1"/>
  <c r="D71" i="2" l="1"/>
  <c r="C71" i="2"/>
  <c r="E71" i="2" l="1"/>
  <c r="H71" i="2" s="1"/>
  <c r="B72" i="2" s="1"/>
  <c r="F72" i="2" s="1"/>
  <c r="D72" i="2" l="1"/>
  <c r="C72" i="2"/>
  <c r="E72" i="2" l="1"/>
  <c r="H72" i="2" s="1"/>
  <c r="B73" i="2" s="1"/>
  <c r="F73" i="2" s="1"/>
  <c r="C73" i="2" l="1"/>
  <c r="D73" i="2"/>
  <c r="E73" i="2" l="1"/>
  <c r="H73" i="2" s="1"/>
  <c r="B74" i="2" s="1"/>
  <c r="F74" i="2" s="1"/>
  <c r="D74" i="2" l="1"/>
  <c r="E74" i="2" s="1"/>
  <c r="H74" i="2" s="1"/>
  <c r="B75" i="2" s="1"/>
  <c r="F75" i="2" s="1"/>
  <c r="C74" i="2"/>
  <c r="C75" i="2" l="1"/>
  <c r="D75" i="2"/>
  <c r="E75" i="2" l="1"/>
  <c r="H75" i="2" s="1"/>
  <c r="B76" i="2" s="1"/>
  <c r="F76" i="2" s="1"/>
  <c r="D76" i="2" l="1"/>
  <c r="E76" i="2" s="1"/>
  <c r="H76" i="2" s="1"/>
  <c r="B77" i="2" s="1"/>
  <c r="F77" i="2" s="1"/>
  <c r="C76" i="2"/>
  <c r="D77" i="2" l="1"/>
  <c r="E77" i="2" s="1"/>
  <c r="H77" i="2" s="1"/>
  <c r="B78" i="2" s="1"/>
  <c r="F78" i="2" s="1"/>
  <c r="C77" i="2"/>
  <c r="D78" i="2" l="1"/>
  <c r="C78" i="2"/>
  <c r="E78" i="2" l="1"/>
  <c r="H78" i="2" s="1"/>
  <c r="B79" i="2" s="1"/>
  <c r="F79" i="2" s="1"/>
  <c r="D79" i="2" l="1"/>
  <c r="C79" i="2"/>
  <c r="E79" i="2" l="1"/>
  <c r="H79" i="2" s="1"/>
  <c r="B80" i="2" s="1"/>
  <c r="F80" i="2" s="1"/>
  <c r="D80" i="2" l="1"/>
  <c r="C80" i="2"/>
  <c r="E80" i="2" l="1"/>
  <c r="H80" i="2" s="1"/>
  <c r="B81" i="2" s="1"/>
  <c r="F81" i="2" s="1"/>
  <c r="D81" i="2" l="1"/>
  <c r="E81" i="2" s="1"/>
  <c r="H81" i="2" s="1"/>
  <c r="B82" i="2" s="1"/>
  <c r="F82" i="2" s="1"/>
  <c r="C81" i="2"/>
  <c r="D82" i="2" l="1"/>
  <c r="C82" i="2"/>
  <c r="E82" i="2" l="1"/>
  <c r="H82" i="2" s="1"/>
  <c r="B83" i="2" s="1"/>
  <c r="F83" i="2" s="1"/>
  <c r="D83" i="2" l="1"/>
  <c r="C83" i="2"/>
  <c r="E83" i="2" l="1"/>
  <c r="H83" i="2" s="1"/>
  <c r="B84" i="2" s="1"/>
  <c r="F84" i="2" s="1"/>
  <c r="C84" i="2" l="1"/>
  <c r="D84" i="2"/>
  <c r="E84" i="2" l="1"/>
  <c r="H84" i="2" s="1"/>
  <c r="B85" i="2" s="1"/>
  <c r="F85" i="2" s="1"/>
  <c r="C85" i="2" l="1"/>
  <c r="D85" i="2"/>
  <c r="E85" i="2" l="1"/>
  <c r="H85" i="2" s="1"/>
  <c r="B86" i="2" s="1"/>
  <c r="F86" i="2" s="1"/>
  <c r="D86" i="2" l="1"/>
  <c r="E86" i="2" s="1"/>
  <c r="H86" i="2" s="1"/>
  <c r="B87" i="2" s="1"/>
  <c r="F87" i="2" s="1"/>
  <c r="C86" i="2"/>
  <c r="D87" i="2" l="1"/>
  <c r="E87" i="2" s="1"/>
  <c r="H87" i="2" s="1"/>
  <c r="B88" i="2" s="1"/>
  <c r="F88" i="2" s="1"/>
  <c r="C87" i="2"/>
  <c r="D88" i="2" l="1"/>
  <c r="E88" i="2" s="1"/>
  <c r="H88" i="2" s="1"/>
  <c r="B89" i="2" s="1"/>
  <c r="F89" i="2" s="1"/>
  <c r="C88" i="2"/>
  <c r="D89" i="2" l="1"/>
  <c r="C89" i="2"/>
  <c r="E89" i="2" l="1"/>
  <c r="H89" i="2" s="1"/>
  <c r="B90" i="2" s="1"/>
  <c r="F90" i="2" s="1"/>
  <c r="C90" i="2" l="1"/>
  <c r="D90" i="2"/>
  <c r="E90" i="2" l="1"/>
  <c r="H90" i="2" s="1"/>
  <c r="B91" i="2" s="1"/>
  <c r="F91" i="2" s="1"/>
  <c r="D91" i="2" l="1"/>
  <c r="E91" i="2" s="1"/>
  <c r="H91" i="2" s="1"/>
  <c r="B92" i="2" s="1"/>
  <c r="F92" i="2" s="1"/>
  <c r="C91" i="2"/>
  <c r="D92" i="2" l="1"/>
  <c r="C92" i="2"/>
  <c r="E92" i="2" l="1"/>
  <c r="H92" i="2" s="1"/>
  <c r="B93" i="2" s="1"/>
  <c r="F93" i="2" s="1"/>
  <c r="D93" i="2" l="1"/>
  <c r="C93" i="2"/>
  <c r="E93" i="2" l="1"/>
  <c r="H93" i="2" s="1"/>
  <c r="B94" i="2" s="1"/>
  <c r="F94" i="2" s="1"/>
  <c r="D94" i="2" l="1"/>
  <c r="C94" i="2"/>
  <c r="E94" i="2" l="1"/>
  <c r="H94" i="2" s="1"/>
  <c r="B95" i="2" s="1"/>
  <c r="F95" i="2" s="1"/>
  <c r="D95" i="2" l="1"/>
  <c r="C95" i="2"/>
  <c r="E95" i="2" l="1"/>
  <c r="H95" i="2" s="1"/>
  <c r="B96" i="2" s="1"/>
  <c r="F96" i="2" s="1"/>
  <c r="C96" i="2" l="1"/>
  <c r="D96" i="2"/>
  <c r="E96" i="2" l="1"/>
  <c r="H96" i="2" s="1"/>
  <c r="B97" i="2" s="1"/>
  <c r="F97" i="2" s="1"/>
  <c r="D97" i="2" l="1"/>
  <c r="E97" i="2" s="1"/>
  <c r="H97" i="2" s="1"/>
  <c r="B98" i="2" s="1"/>
  <c r="F98" i="2" s="1"/>
  <c r="C97" i="2"/>
  <c r="D98" i="2" l="1"/>
  <c r="C98" i="2"/>
  <c r="E98" i="2" l="1"/>
  <c r="H98" i="2" s="1"/>
  <c r="B99" i="2" s="1"/>
  <c r="F99" i="2" s="1"/>
  <c r="D99" i="2" l="1"/>
  <c r="E99" i="2" s="1"/>
  <c r="H99" i="2" s="1"/>
  <c r="B100" i="2" s="1"/>
  <c r="F100" i="2" s="1"/>
  <c r="C99" i="2"/>
  <c r="D100" i="2" l="1"/>
  <c r="C100" i="2"/>
  <c r="E100" i="2" l="1"/>
  <c r="H100" i="2" s="1"/>
  <c r="B101" i="2" s="1"/>
  <c r="F101" i="2" s="1"/>
  <c r="D101" i="2" l="1"/>
  <c r="C101" i="2"/>
  <c r="E101" i="2" l="1"/>
  <c r="H101" i="2" s="1"/>
  <c r="B102" i="2" s="1"/>
  <c r="F102" i="2" s="1"/>
  <c r="D102" i="2" l="1"/>
  <c r="C102" i="2"/>
  <c r="E102" i="2" l="1"/>
  <c r="H102" i="2" s="1"/>
  <c r="B103" i="2" s="1"/>
  <c r="F103" i="2" s="1"/>
  <c r="D103" i="2" l="1"/>
  <c r="E103" i="2" s="1"/>
  <c r="H103" i="2" s="1"/>
  <c r="B104" i="2" s="1"/>
  <c r="F104" i="2" s="1"/>
  <c r="C103" i="2"/>
  <c r="D104" i="2" l="1"/>
  <c r="C104" i="2"/>
  <c r="E104" i="2" l="1"/>
  <c r="H104" i="2" s="1"/>
  <c r="B105" i="2" s="1"/>
  <c r="F105" i="2" s="1"/>
  <c r="D105" i="2" l="1"/>
  <c r="C105" i="2"/>
  <c r="E105" i="2" l="1"/>
  <c r="H105" i="2" s="1"/>
  <c r="B106" i="2" s="1"/>
  <c r="F106" i="2" s="1"/>
  <c r="D106" i="2" l="1"/>
  <c r="C106" i="2"/>
  <c r="E106" i="2" l="1"/>
  <c r="H106" i="2" s="1"/>
  <c r="B107" i="2" s="1"/>
  <c r="F107" i="2" s="1"/>
  <c r="D107" i="2" l="1"/>
  <c r="C107" i="2"/>
  <c r="E107" i="2" l="1"/>
  <c r="H107" i="2" s="1"/>
  <c r="B108" i="2" s="1"/>
  <c r="F108" i="2" s="1"/>
  <c r="C108" i="2" l="1"/>
  <c r="D108" i="2"/>
  <c r="E108" i="2" s="1"/>
  <c r="H108" i="2" s="1"/>
  <c r="B109" i="2" s="1"/>
  <c r="F109" i="2" s="1"/>
  <c r="D109" i="2" l="1"/>
  <c r="C109" i="2"/>
  <c r="E109" i="2" l="1"/>
  <c r="H109" i="2" s="1"/>
  <c r="B110" i="2" s="1"/>
  <c r="F110" i="2" s="1"/>
  <c r="D110" i="2" l="1"/>
  <c r="C110" i="2"/>
  <c r="E110" i="2" l="1"/>
  <c r="H110" i="2" s="1"/>
  <c r="B111" i="2" s="1"/>
  <c r="F111" i="2" s="1"/>
  <c r="D111" i="2" l="1"/>
  <c r="C111" i="2"/>
  <c r="E111" i="2" l="1"/>
  <c r="H111" i="2" s="1"/>
  <c r="B112" i="2" s="1"/>
  <c r="F112" i="2" s="1"/>
  <c r="C112" i="2" l="1"/>
  <c r="D112" i="2"/>
  <c r="E112" i="2" s="1"/>
  <c r="H112" i="2" s="1"/>
  <c r="B113" i="2" s="1"/>
  <c r="F113" i="2" s="1"/>
  <c r="D113" i="2" l="1"/>
  <c r="C113" i="2"/>
  <c r="E113" i="2" l="1"/>
  <c r="H113" i="2" s="1"/>
  <c r="B114" i="2" s="1"/>
  <c r="F114" i="2" s="1"/>
  <c r="D114" i="2" l="1"/>
  <c r="C114" i="2"/>
  <c r="E114" i="2" l="1"/>
  <c r="H114" i="2" s="1"/>
  <c r="B115" i="2" s="1"/>
  <c r="F115" i="2" s="1"/>
  <c r="D115" i="2" l="1"/>
  <c r="E115" i="2" s="1"/>
  <c r="H115" i="2" s="1"/>
  <c r="B116" i="2" s="1"/>
  <c r="F116" i="2" s="1"/>
  <c r="C115" i="2"/>
  <c r="D116" i="2" l="1"/>
  <c r="C116" i="2"/>
  <c r="E116" i="2" l="1"/>
  <c r="H116" i="2" s="1"/>
  <c r="B117" i="2" s="1"/>
  <c r="F117" i="2" s="1"/>
  <c r="D117" i="2" l="1"/>
  <c r="C117" i="2"/>
  <c r="E117" i="2" l="1"/>
  <c r="H117" i="2" s="1"/>
  <c r="B118" i="2" s="1"/>
  <c r="F118" i="2" s="1"/>
  <c r="D118" i="2" l="1"/>
  <c r="C118" i="2"/>
  <c r="E118" i="2" l="1"/>
  <c r="H118" i="2" s="1"/>
  <c r="B119" i="2" s="1"/>
  <c r="F119" i="2" s="1"/>
  <c r="D119" i="2" l="1"/>
  <c r="C119" i="2"/>
  <c r="E119" i="2" l="1"/>
  <c r="H119" i="2" s="1"/>
  <c r="B120" i="2" s="1"/>
  <c r="F120" i="2" s="1"/>
  <c r="D120" i="2" l="1"/>
  <c r="C120" i="2"/>
  <c r="E120" i="2" l="1"/>
  <c r="H120" i="2" s="1"/>
  <c r="B121" i="2" s="1"/>
  <c r="F121" i="2" s="1"/>
  <c r="D121" i="2" l="1"/>
  <c r="C121" i="2"/>
  <c r="E121" i="2" l="1"/>
  <c r="H121" i="2" s="1"/>
  <c r="B122" i="2" s="1"/>
  <c r="F122" i="2" s="1"/>
  <c r="D122" i="2" l="1"/>
  <c r="C122" i="2"/>
  <c r="E122" i="2" l="1"/>
  <c r="H122" i="2" s="1"/>
  <c r="B123" i="2" s="1"/>
  <c r="F123" i="2" s="1"/>
  <c r="C123" i="2" l="1"/>
  <c r="D123" i="2"/>
  <c r="E123" i="2" l="1"/>
  <c r="H123" i="2" s="1"/>
  <c r="B124" i="2" s="1"/>
  <c r="F124" i="2" s="1"/>
  <c r="D124" i="2" l="1"/>
  <c r="E124" i="2" s="1"/>
  <c r="H124" i="2" s="1"/>
  <c r="B125" i="2" s="1"/>
  <c r="F125" i="2" s="1"/>
  <c r="C124" i="2"/>
  <c r="D125" i="2" l="1"/>
  <c r="C125" i="2"/>
  <c r="E125" i="2" l="1"/>
  <c r="H125" i="2" s="1"/>
  <c r="B126" i="2" s="1"/>
  <c r="F126" i="2" s="1"/>
  <c r="D126" i="2" l="1"/>
  <c r="C126" i="2"/>
  <c r="E126" i="2" l="1"/>
  <c r="H126" i="2" s="1"/>
  <c r="B127" i="2" s="1"/>
  <c r="F127" i="2" s="1"/>
  <c r="D127" i="2" l="1"/>
  <c r="C127" i="2"/>
  <c r="E127" i="2" l="1"/>
  <c r="H127" i="2" s="1"/>
  <c r="B128" i="2" s="1"/>
  <c r="F128" i="2" s="1"/>
  <c r="D128" i="2" l="1"/>
  <c r="C128" i="2"/>
  <c r="E128" i="2" l="1"/>
  <c r="H128" i="2" s="1"/>
  <c r="B129" i="2" s="1"/>
  <c r="F129" i="2" s="1"/>
  <c r="D129" i="2" l="1"/>
  <c r="C129" i="2"/>
  <c r="E129" i="2" l="1"/>
  <c r="H129" i="2" s="1"/>
  <c r="B130" i="2" s="1"/>
  <c r="F130" i="2" s="1"/>
  <c r="C130" i="2" l="1"/>
  <c r="D130" i="2"/>
  <c r="E130" i="2" l="1"/>
  <c r="H130" i="2" s="1"/>
  <c r="B131" i="2" s="1"/>
  <c r="F131" i="2" s="1"/>
  <c r="D131" i="2" l="1"/>
  <c r="E131" i="2" s="1"/>
  <c r="H131" i="2" s="1"/>
  <c r="B132" i="2" s="1"/>
  <c r="F132" i="2" s="1"/>
  <c r="C131" i="2"/>
  <c r="D132" i="2" l="1"/>
  <c r="E132" i="2" s="1"/>
  <c r="H132" i="2" s="1"/>
  <c r="B133" i="2" s="1"/>
  <c r="F133" i="2" s="1"/>
  <c r="C132" i="2"/>
  <c r="D133" i="2" l="1"/>
  <c r="C133" i="2"/>
  <c r="E133" i="2" l="1"/>
  <c r="H133" i="2" s="1"/>
  <c r="B134" i="2" s="1"/>
  <c r="F134" i="2" s="1"/>
  <c r="D134" i="2" l="1"/>
  <c r="E134" i="2" s="1"/>
  <c r="H134" i="2" s="1"/>
  <c r="B135" i="2" s="1"/>
  <c r="F135" i="2" s="1"/>
  <c r="C134" i="2"/>
  <c r="D135" i="2" l="1"/>
  <c r="C135" i="2"/>
  <c r="E135" i="2" l="1"/>
  <c r="H135" i="2" s="1"/>
  <c r="B136" i="2" s="1"/>
  <c r="F136" i="2" s="1"/>
  <c r="D136" i="2" l="1"/>
  <c r="C136" i="2"/>
  <c r="E136" i="2" l="1"/>
  <c r="H136" i="2" s="1"/>
  <c r="B137" i="2" s="1"/>
  <c r="F137" i="2" s="1"/>
  <c r="D137" i="2" l="1"/>
  <c r="C137" i="2"/>
  <c r="E137" i="2" l="1"/>
  <c r="H137" i="2" s="1"/>
  <c r="B138" i="2" s="1"/>
  <c r="F138" i="2" s="1"/>
  <c r="D138" i="2" l="1"/>
  <c r="C138" i="2"/>
  <c r="E138" i="2" l="1"/>
  <c r="H138" i="2" s="1"/>
  <c r="B139" i="2" s="1"/>
  <c r="F139" i="2" s="1"/>
  <c r="C139" i="2" l="1"/>
  <c r="D139" i="2"/>
  <c r="E139" i="2" s="1"/>
  <c r="H139" i="2" s="1"/>
  <c r="B140" i="2" s="1"/>
  <c r="F140" i="2" s="1"/>
  <c r="D140" i="2" l="1"/>
  <c r="C140" i="2"/>
  <c r="E140" i="2" l="1"/>
  <c r="H140" i="2" s="1"/>
  <c r="B141" i="2" s="1"/>
  <c r="F141" i="2" s="1"/>
  <c r="D141" i="2" l="1"/>
  <c r="E141" i="2" s="1"/>
  <c r="H141" i="2" s="1"/>
  <c r="B142" i="2" s="1"/>
  <c r="F142" i="2" s="1"/>
  <c r="C141" i="2"/>
  <c r="D142" i="2" l="1"/>
  <c r="C142" i="2"/>
  <c r="E142" i="2" l="1"/>
  <c r="H142" i="2" s="1"/>
  <c r="B143" i="2" s="1"/>
  <c r="F143" i="2" s="1"/>
  <c r="D143" i="2" l="1"/>
  <c r="C143" i="2"/>
  <c r="E143" i="2" l="1"/>
  <c r="H143" i="2" s="1"/>
  <c r="B144" i="2" s="1"/>
  <c r="F144" i="2" s="1"/>
  <c r="D144" i="2" l="1"/>
  <c r="C144" i="2"/>
  <c r="E144" i="2" l="1"/>
  <c r="H144" i="2" s="1"/>
  <c r="B145" i="2" s="1"/>
  <c r="F145" i="2" s="1"/>
  <c r="D145" i="2" l="1"/>
  <c r="C145" i="2"/>
  <c r="E145" i="2" l="1"/>
  <c r="H145" i="2" s="1"/>
  <c r="B146" i="2" s="1"/>
  <c r="F146" i="2" s="1"/>
  <c r="D146" i="2" l="1"/>
  <c r="C146" i="2"/>
  <c r="E146" i="2" l="1"/>
  <c r="H146" i="2" s="1"/>
  <c r="B147" i="2" s="1"/>
  <c r="F147" i="2" s="1"/>
  <c r="C147" i="2" l="1"/>
  <c r="D147" i="2"/>
  <c r="E147" i="2" l="1"/>
  <c r="H147" i="2" s="1"/>
  <c r="B148" i="2" s="1"/>
  <c r="F148" i="2" s="1"/>
  <c r="D148" i="2" l="1"/>
  <c r="E148" i="2" s="1"/>
  <c r="H148" i="2" s="1"/>
  <c r="B149" i="2" s="1"/>
  <c r="F149" i="2" s="1"/>
  <c r="C148" i="2"/>
  <c r="D149" i="2" l="1"/>
  <c r="C149" i="2"/>
  <c r="E149" i="2" l="1"/>
  <c r="H149" i="2" s="1"/>
  <c r="B150" i="2" s="1"/>
  <c r="F150" i="2" s="1"/>
  <c r="C150" i="2" l="1"/>
  <c r="D150" i="2"/>
  <c r="E150" i="2" l="1"/>
  <c r="H150" i="2" s="1"/>
  <c r="B151" i="2" s="1"/>
  <c r="F151" i="2" s="1"/>
  <c r="D151" i="2" l="1"/>
  <c r="E151" i="2" s="1"/>
  <c r="H151" i="2" s="1"/>
  <c r="B152" i="2" s="1"/>
  <c r="F152" i="2" s="1"/>
  <c r="C151" i="2"/>
  <c r="D152" i="2" l="1"/>
  <c r="C152" i="2"/>
  <c r="E152" i="2" l="1"/>
  <c r="H152" i="2" s="1"/>
  <c r="B153" i="2" s="1"/>
  <c r="F153" i="2" s="1"/>
  <c r="D153" i="2" l="1"/>
  <c r="C153" i="2"/>
  <c r="E153" i="2" l="1"/>
  <c r="H153" i="2" s="1"/>
  <c r="B154" i="2" s="1"/>
  <c r="F154" i="2" s="1"/>
  <c r="C154" i="2" l="1"/>
  <c r="D154" i="2"/>
  <c r="E154" i="2" s="1"/>
  <c r="H154" i="2" s="1"/>
  <c r="B155" i="2" s="1"/>
  <c r="F155" i="2" s="1"/>
  <c r="D155" i="2" l="1"/>
  <c r="E155" i="2" s="1"/>
  <c r="H155" i="2" s="1"/>
  <c r="B156" i="2" s="1"/>
  <c r="F156" i="2" s="1"/>
  <c r="C155" i="2"/>
  <c r="D156" i="2" l="1"/>
  <c r="C156" i="2"/>
  <c r="E156" i="2" l="1"/>
  <c r="H156" i="2" s="1"/>
  <c r="B157" i="2" s="1"/>
  <c r="F157" i="2" s="1"/>
  <c r="C157" i="2" l="1"/>
  <c r="D157" i="2"/>
  <c r="E157" i="2" s="1"/>
  <c r="H157" i="2" s="1"/>
  <c r="B158" i="2" s="1"/>
  <c r="F158" i="2" s="1"/>
  <c r="C158" i="2" l="1"/>
  <c r="D158" i="2"/>
  <c r="E158" i="2" l="1"/>
  <c r="H158" i="2" s="1"/>
  <c r="B159" i="2" s="1"/>
  <c r="F159" i="2" s="1"/>
  <c r="C159" i="2" l="1"/>
  <c r="D159" i="2"/>
  <c r="E159" i="2" l="1"/>
  <c r="H159" i="2" s="1"/>
  <c r="B160" i="2" s="1"/>
  <c r="F160" i="2" s="1"/>
  <c r="D160" i="2" l="1"/>
  <c r="E160" i="2" s="1"/>
  <c r="H160" i="2" s="1"/>
  <c r="B161" i="2" s="1"/>
  <c r="F161" i="2" s="1"/>
  <c r="C160" i="2"/>
  <c r="D161" i="2" l="1"/>
  <c r="E161" i="2" s="1"/>
  <c r="H161" i="2" s="1"/>
  <c r="B162" i="2" s="1"/>
  <c r="F162" i="2" s="1"/>
  <c r="C161" i="2"/>
  <c r="C162" i="2" l="1"/>
  <c r="D162" i="2"/>
  <c r="E162" i="2" s="1"/>
  <c r="H162" i="2" s="1"/>
  <c r="B163" i="2" s="1"/>
  <c r="F163" i="2" s="1"/>
  <c r="D163" i="2" l="1"/>
  <c r="C163" i="2"/>
  <c r="E163" i="2" l="1"/>
  <c r="H163" i="2" s="1"/>
  <c r="B164" i="2" s="1"/>
  <c r="F164" i="2" s="1"/>
  <c r="D164" i="2" l="1"/>
  <c r="C164" i="2"/>
  <c r="E164" i="2" l="1"/>
  <c r="H164" i="2" s="1"/>
  <c r="B165" i="2" s="1"/>
  <c r="F165" i="2" s="1"/>
  <c r="C165" i="2" l="1"/>
  <c r="D165" i="2"/>
  <c r="E165" i="2" s="1"/>
  <c r="H165" i="2" s="1"/>
  <c r="B166" i="2" s="1"/>
  <c r="F166" i="2" s="1"/>
  <c r="C166" i="2" l="1"/>
  <c r="D166" i="2"/>
  <c r="E166" i="2" s="1"/>
  <c r="H166" i="2" s="1"/>
  <c r="B167" i="2" s="1"/>
  <c r="F167" i="2" s="1"/>
  <c r="D167" i="2" l="1"/>
  <c r="C167" i="2"/>
  <c r="E167" i="2" l="1"/>
  <c r="H167" i="2" s="1"/>
  <c r="B168" i="2" s="1"/>
  <c r="F168" i="2" s="1"/>
  <c r="D168" i="2" l="1"/>
  <c r="E168" i="2" s="1"/>
  <c r="H168" i="2" s="1"/>
  <c r="B169" i="2" s="1"/>
  <c r="F169" i="2" s="1"/>
  <c r="C168" i="2"/>
  <c r="D169" i="2" l="1"/>
  <c r="E169" i="2" s="1"/>
  <c r="H169" i="2" s="1"/>
  <c r="B170" i="2" s="1"/>
  <c r="F170" i="2" s="1"/>
  <c r="C169" i="2"/>
  <c r="C170" i="2" l="1"/>
  <c r="D170" i="2"/>
  <c r="E170" i="2" l="1"/>
  <c r="H170" i="2" s="1"/>
  <c r="B171" i="2" s="1"/>
  <c r="F171" i="2" s="1"/>
  <c r="D171" i="2" l="1"/>
  <c r="C171" i="2"/>
  <c r="E171" i="2" l="1"/>
  <c r="H171" i="2" s="1"/>
  <c r="B172" i="2" s="1"/>
  <c r="F172" i="2" s="1"/>
  <c r="D172" i="2" l="1"/>
  <c r="C172" i="2"/>
  <c r="E172" i="2" l="1"/>
  <c r="H172" i="2" s="1"/>
  <c r="B173" i="2" s="1"/>
  <c r="F173" i="2" s="1"/>
  <c r="C173" i="2" l="1"/>
  <c r="D173" i="2"/>
  <c r="E173" i="2" s="1"/>
  <c r="H173" i="2" s="1"/>
  <c r="B174" i="2" s="1"/>
  <c r="F174" i="2" s="1"/>
  <c r="D174" i="2" l="1"/>
  <c r="C174" i="2"/>
  <c r="E174" i="2" l="1"/>
  <c r="H174" i="2" s="1"/>
  <c r="B175" i="2" s="1"/>
  <c r="F175" i="2" s="1"/>
  <c r="C175" i="2" l="1"/>
  <c r="D175" i="2"/>
  <c r="E175" i="2" s="1"/>
  <c r="H175" i="2" s="1"/>
  <c r="B176" i="2" s="1"/>
  <c r="F176" i="2" s="1"/>
  <c r="D176" i="2" l="1"/>
  <c r="C176" i="2"/>
  <c r="E176" i="2" l="1"/>
  <c r="H176" i="2" s="1"/>
  <c r="B177" i="2" s="1"/>
  <c r="F177" i="2" s="1"/>
  <c r="D177" i="2" l="1"/>
  <c r="C177" i="2"/>
  <c r="E177" i="2" l="1"/>
  <c r="H177" i="2" s="1"/>
  <c r="B178" i="2" s="1"/>
  <c r="F178" i="2" s="1"/>
  <c r="D178" i="2" l="1"/>
  <c r="C178" i="2"/>
  <c r="E178" i="2" l="1"/>
  <c r="H178" i="2" s="1"/>
  <c r="B179" i="2" s="1"/>
  <c r="F179" i="2" s="1"/>
  <c r="C179" i="2" l="1"/>
  <c r="D179" i="2"/>
  <c r="E179" i="2" s="1"/>
  <c r="H179" i="2" s="1"/>
  <c r="B180" i="2" s="1"/>
  <c r="F180" i="2" s="1"/>
  <c r="D180" i="2" l="1"/>
  <c r="C180" i="2"/>
  <c r="E180" i="2" l="1"/>
  <c r="H180" i="2" s="1"/>
  <c r="B181" i="2" s="1"/>
  <c r="F181" i="2" s="1"/>
  <c r="D181" i="2" l="1"/>
  <c r="C181" i="2"/>
  <c r="E181" i="2" l="1"/>
  <c r="H181" i="2" s="1"/>
  <c r="B182" i="2" s="1"/>
  <c r="F182" i="2" s="1"/>
  <c r="D182" i="2" l="1"/>
  <c r="C182" i="2"/>
  <c r="E182" i="2" l="1"/>
  <c r="H182" i="2" s="1"/>
  <c r="B183" i="2" s="1"/>
  <c r="F183" i="2" s="1"/>
  <c r="D183" i="2" l="1"/>
  <c r="C183" i="2"/>
  <c r="E183" i="2" l="1"/>
  <c r="H183" i="2" s="1"/>
  <c r="B184" i="2" s="1"/>
  <c r="F184" i="2" s="1"/>
  <c r="D184" i="2" l="1"/>
  <c r="C184" i="2"/>
  <c r="E184" i="2" l="1"/>
  <c r="H184" i="2" s="1"/>
  <c r="B185" i="2" s="1"/>
  <c r="F185" i="2" s="1"/>
  <c r="D185" i="2" l="1"/>
  <c r="E185" i="2" s="1"/>
  <c r="H185" i="2" s="1"/>
  <c r="B186" i="2" s="1"/>
  <c r="F186" i="2" s="1"/>
  <c r="C185" i="2"/>
  <c r="D186" i="2" l="1"/>
  <c r="E186" i="2" s="1"/>
  <c r="H186" i="2" s="1"/>
  <c r="B187" i="2" s="1"/>
  <c r="F187" i="2" s="1"/>
  <c r="C186" i="2"/>
  <c r="D187" i="2" l="1"/>
  <c r="C187" i="2"/>
  <c r="E187" i="2" l="1"/>
  <c r="H187" i="2" s="1"/>
  <c r="B188" i="2" s="1"/>
  <c r="F188" i="2" s="1"/>
  <c r="D188" i="2" l="1"/>
  <c r="E188" i="2" s="1"/>
  <c r="H188" i="2" s="1"/>
  <c r="B189" i="2" s="1"/>
  <c r="F189" i="2" s="1"/>
  <c r="C188" i="2"/>
  <c r="D189" i="2" l="1"/>
  <c r="E189" i="2" s="1"/>
  <c r="H189" i="2" s="1"/>
  <c r="B190" i="2" s="1"/>
  <c r="F190" i="2" s="1"/>
  <c r="C189" i="2"/>
  <c r="D190" i="2" l="1"/>
  <c r="E190" i="2" s="1"/>
  <c r="H190" i="2" s="1"/>
  <c r="B191" i="2" s="1"/>
  <c r="F191" i="2" s="1"/>
  <c r="C190" i="2"/>
  <c r="D191" i="2" l="1"/>
  <c r="C191" i="2"/>
  <c r="E191" i="2" l="1"/>
  <c r="H191" i="2" s="1"/>
  <c r="B192" i="2" s="1"/>
  <c r="F192" i="2" s="1"/>
  <c r="C192" i="2" l="1"/>
  <c r="D192" i="2"/>
  <c r="E192" i="2" s="1"/>
  <c r="H192" i="2" s="1"/>
  <c r="B193" i="2" s="1"/>
  <c r="F193" i="2" s="1"/>
  <c r="C193" i="2" l="1"/>
  <c r="D193" i="2"/>
  <c r="E193" i="2" s="1"/>
  <c r="H193" i="2" s="1"/>
  <c r="B194" i="2" s="1"/>
  <c r="F194" i="2" s="1"/>
  <c r="D194" i="2" l="1"/>
  <c r="C194" i="2"/>
  <c r="E194" i="2" l="1"/>
  <c r="H194" i="2" s="1"/>
  <c r="B195" i="2" s="1"/>
  <c r="F195" i="2" s="1"/>
  <c r="D195" i="2" l="1"/>
  <c r="C195" i="2"/>
  <c r="E195" i="2" l="1"/>
  <c r="H195" i="2" s="1"/>
  <c r="B196" i="2" s="1"/>
  <c r="F196" i="2" s="1"/>
  <c r="D196" i="2" l="1"/>
  <c r="E196" i="2" s="1"/>
  <c r="H196" i="2" s="1"/>
  <c r="B197" i="2" s="1"/>
  <c r="F197" i="2" s="1"/>
  <c r="C196" i="2"/>
  <c r="D197" i="2" l="1"/>
  <c r="C197" i="2"/>
  <c r="E197" i="2" l="1"/>
  <c r="H197" i="2" s="1"/>
  <c r="B198" i="2" s="1"/>
  <c r="F198" i="2" s="1"/>
  <c r="D198" i="2" l="1"/>
  <c r="C198" i="2"/>
  <c r="E198" i="2" l="1"/>
  <c r="H198" i="2" s="1"/>
  <c r="B199" i="2" s="1"/>
  <c r="F199" i="2" s="1"/>
  <c r="D199" i="2" l="1"/>
  <c r="C199" i="2"/>
  <c r="E199" i="2" l="1"/>
  <c r="H199" i="2" s="1"/>
  <c r="B200" i="2" s="1"/>
  <c r="F200" i="2" s="1"/>
  <c r="D200" i="2" l="1"/>
  <c r="C200" i="2"/>
  <c r="E200" i="2" l="1"/>
  <c r="H200" i="2" s="1"/>
  <c r="B201" i="2" s="1"/>
  <c r="F201" i="2" s="1"/>
  <c r="D201" i="2" l="1"/>
  <c r="E201" i="2" s="1"/>
  <c r="H201" i="2" s="1"/>
  <c r="B202" i="2" s="1"/>
  <c r="F202" i="2" s="1"/>
  <c r="C201" i="2"/>
  <c r="D202" i="2" l="1"/>
  <c r="C202" i="2"/>
  <c r="E202" i="2" l="1"/>
  <c r="H202" i="2" s="1"/>
  <c r="B203" i="2" s="1"/>
  <c r="F203" i="2" s="1"/>
  <c r="D203" i="2" l="1"/>
  <c r="C203" i="2"/>
  <c r="E203" i="2" l="1"/>
  <c r="H203" i="2" s="1"/>
  <c r="B204" i="2" s="1"/>
  <c r="F204" i="2" s="1"/>
  <c r="C204" i="2" l="1"/>
  <c r="D204" i="2"/>
  <c r="E204" i="2" s="1"/>
  <c r="H204" i="2" s="1"/>
  <c r="B205" i="2" s="1"/>
  <c r="F205" i="2" s="1"/>
  <c r="D205" i="2" l="1"/>
  <c r="E205" i="2" s="1"/>
  <c r="H205" i="2" s="1"/>
  <c r="B206" i="2" s="1"/>
  <c r="F206" i="2" s="1"/>
  <c r="C205" i="2"/>
  <c r="D206" i="2" l="1"/>
  <c r="C206" i="2"/>
  <c r="E206" i="2" l="1"/>
  <c r="H206" i="2" s="1"/>
  <c r="B207" i="2" s="1"/>
  <c r="F207" i="2" s="1"/>
  <c r="D207" i="2" l="1"/>
  <c r="E207" i="2" s="1"/>
  <c r="H207" i="2" s="1"/>
  <c r="B208" i="2" s="1"/>
  <c r="F208" i="2" s="1"/>
  <c r="C207" i="2"/>
  <c r="D208" i="2" l="1"/>
  <c r="C208" i="2"/>
  <c r="E208" i="2" l="1"/>
  <c r="H208" i="2" s="1"/>
  <c r="B209" i="2" s="1"/>
  <c r="F209" i="2" s="1"/>
  <c r="C209" i="2" l="1"/>
  <c r="D209" i="2"/>
  <c r="E209" i="2" s="1"/>
  <c r="H209" i="2" s="1"/>
  <c r="B210" i="2" s="1"/>
  <c r="F210" i="2" s="1"/>
  <c r="C210" i="2" l="1"/>
  <c r="D210" i="2"/>
  <c r="E210" i="2" s="1"/>
  <c r="H210" i="2" s="1"/>
  <c r="B211" i="2" s="1"/>
  <c r="F211" i="2" s="1"/>
  <c r="D211" i="2" l="1"/>
  <c r="E211" i="2" s="1"/>
  <c r="H211" i="2" s="1"/>
  <c r="B212" i="2" s="1"/>
  <c r="F212" i="2" s="1"/>
  <c r="C211" i="2"/>
  <c r="D212" i="2" l="1"/>
  <c r="C212" i="2"/>
  <c r="E212" i="2" l="1"/>
  <c r="H212" i="2" s="1"/>
  <c r="B213" i="2" s="1"/>
  <c r="F213" i="2" s="1"/>
  <c r="D213" i="2" l="1"/>
  <c r="E213" i="2" s="1"/>
  <c r="H213" i="2" s="1"/>
  <c r="B214" i="2" s="1"/>
  <c r="F214" i="2" s="1"/>
  <c r="C213" i="2"/>
  <c r="D214" i="2" l="1"/>
  <c r="C214" i="2"/>
  <c r="E214" i="2" l="1"/>
  <c r="H214" i="2" s="1"/>
  <c r="B215" i="2" s="1"/>
  <c r="F215" i="2" s="1"/>
  <c r="D215" i="2" l="1"/>
  <c r="C215" i="2"/>
  <c r="E215" i="2" l="1"/>
  <c r="H215" i="2" s="1"/>
  <c r="B216" i="2" s="1"/>
  <c r="F216" i="2" s="1"/>
  <c r="D216" i="2" l="1"/>
  <c r="C216" i="2"/>
  <c r="E216" i="2" l="1"/>
  <c r="H216" i="2" s="1"/>
  <c r="B217" i="2" s="1"/>
  <c r="F217" i="2" s="1"/>
  <c r="D217" i="2" l="1"/>
  <c r="E217" i="2" s="1"/>
  <c r="H217" i="2" s="1"/>
  <c r="B218" i="2" s="1"/>
  <c r="F218" i="2" s="1"/>
  <c r="C217" i="2"/>
  <c r="D218" i="2" l="1"/>
  <c r="C218" i="2"/>
  <c r="E218" i="2" l="1"/>
  <c r="H218" i="2" s="1"/>
  <c r="B219" i="2" s="1"/>
  <c r="F219" i="2" s="1"/>
  <c r="D219" i="2" l="1"/>
  <c r="E219" i="2" s="1"/>
  <c r="H219" i="2" s="1"/>
  <c r="B220" i="2" s="1"/>
  <c r="F220" i="2" s="1"/>
  <c r="C219" i="2"/>
  <c r="D220" i="2" l="1"/>
  <c r="C220" i="2"/>
  <c r="E220" i="2" l="1"/>
  <c r="H220" i="2" s="1"/>
  <c r="B221" i="2" s="1"/>
  <c r="F221" i="2" s="1"/>
  <c r="D221" i="2" l="1"/>
  <c r="E221" i="2" s="1"/>
  <c r="H221" i="2" s="1"/>
  <c r="B222" i="2" s="1"/>
  <c r="F222" i="2" s="1"/>
  <c r="C221" i="2"/>
  <c r="D222" i="2" l="1"/>
  <c r="E222" i="2" s="1"/>
  <c r="H222" i="2" s="1"/>
  <c r="B223" i="2" s="1"/>
  <c r="F223" i="2" s="1"/>
  <c r="C222" i="2"/>
  <c r="D223" i="2" l="1"/>
  <c r="E223" i="2" s="1"/>
  <c r="H223" i="2" s="1"/>
  <c r="B224" i="2" s="1"/>
  <c r="F224" i="2" s="1"/>
  <c r="C223" i="2"/>
  <c r="D224" i="2" l="1"/>
  <c r="C224" i="2"/>
  <c r="E224" i="2" l="1"/>
  <c r="H224" i="2" s="1"/>
  <c r="B225" i="2" s="1"/>
  <c r="F225" i="2" s="1"/>
  <c r="D225" i="2" l="1"/>
  <c r="E225" i="2" s="1"/>
  <c r="H225" i="2" s="1"/>
  <c r="B226" i="2" s="1"/>
  <c r="F226" i="2" s="1"/>
  <c r="C225" i="2"/>
  <c r="D226" i="2" l="1"/>
  <c r="C226" i="2"/>
  <c r="E226" i="2" l="1"/>
  <c r="H226" i="2" s="1"/>
  <c r="B227" i="2" s="1"/>
  <c r="F227" i="2" s="1"/>
  <c r="D227" i="2" l="1"/>
  <c r="C227" i="2"/>
  <c r="E227" i="2" l="1"/>
  <c r="H227" i="2" s="1"/>
  <c r="B228" i="2" s="1"/>
  <c r="F228" i="2" s="1"/>
  <c r="D228" i="2" l="1"/>
  <c r="E228" i="2" s="1"/>
  <c r="H228" i="2" s="1"/>
  <c r="B229" i="2" s="1"/>
  <c r="F229" i="2" s="1"/>
  <c r="C228" i="2"/>
  <c r="C229" i="2" l="1"/>
  <c r="D229" i="2"/>
  <c r="E229" i="2" l="1"/>
  <c r="H229" i="2" s="1"/>
  <c r="B230" i="2" s="1"/>
  <c r="F230" i="2" s="1"/>
  <c r="D230" i="2" l="1"/>
  <c r="E230" i="2" s="1"/>
  <c r="H230" i="2" s="1"/>
  <c r="B231" i="2" s="1"/>
  <c r="F231" i="2" s="1"/>
  <c r="C230" i="2"/>
  <c r="D231" i="2" l="1"/>
  <c r="E231" i="2" s="1"/>
  <c r="H231" i="2" s="1"/>
  <c r="B232" i="2" s="1"/>
  <c r="F232" i="2" s="1"/>
  <c r="C231" i="2"/>
  <c r="D232" i="2" l="1"/>
  <c r="C232" i="2"/>
  <c r="E232" i="2" l="1"/>
  <c r="H232" i="2" s="1"/>
  <c r="B233" i="2" s="1"/>
  <c r="F233" i="2" s="1"/>
  <c r="D233" i="2" l="1"/>
  <c r="C233" i="2"/>
  <c r="E233" i="2" l="1"/>
  <c r="H233" i="2" s="1"/>
  <c r="B234" i="2" s="1"/>
  <c r="F234" i="2" s="1"/>
  <c r="C234" i="2" l="1"/>
  <c r="D234" i="2"/>
  <c r="E234" i="2" s="1"/>
  <c r="H234" i="2" l="1"/>
  <c r="B235" i="2" s="1"/>
  <c r="F235" i="2" s="1"/>
  <c r="D235" i="2" l="1"/>
  <c r="E235" i="2" s="1"/>
  <c r="H235" i="2" s="1"/>
  <c r="B236" i="2" s="1"/>
  <c r="F236" i="2" s="1"/>
  <c r="C235" i="2"/>
  <c r="D236" i="2" l="1"/>
  <c r="E236" i="2" s="1"/>
  <c r="H236" i="2" s="1"/>
  <c r="B237" i="2" s="1"/>
  <c r="F237" i="2" s="1"/>
  <c r="C236" i="2"/>
  <c r="C237" i="2" l="1"/>
  <c r="D237" i="2"/>
  <c r="E237" i="2" s="1"/>
  <c r="H237" i="2" s="1"/>
  <c r="B238" i="2" s="1"/>
  <c r="F238" i="2" s="1"/>
  <c r="D238" i="2" l="1"/>
  <c r="C238" i="2"/>
  <c r="E238" i="2" l="1"/>
  <c r="H238" i="2" s="1"/>
  <c r="B239" i="2" s="1"/>
  <c r="F239" i="2" s="1"/>
  <c r="D239" i="2" l="1"/>
  <c r="C239" i="2"/>
  <c r="E239" i="2" l="1"/>
  <c r="H239" i="2" s="1"/>
  <c r="B240" i="2" s="1"/>
  <c r="F240" i="2" s="1"/>
  <c r="D240" i="2" l="1"/>
  <c r="C240" i="2"/>
  <c r="E240" i="2" l="1"/>
  <c r="H240" i="2" s="1"/>
  <c r="B241" i="2" s="1"/>
  <c r="F241" i="2" s="1"/>
  <c r="D241" i="2" l="1"/>
  <c r="C241" i="2"/>
  <c r="E241" i="2" l="1"/>
  <c r="H241" i="2" s="1"/>
  <c r="B242" i="2" s="1"/>
  <c r="F242" i="2" s="1"/>
  <c r="D242" i="2" l="1"/>
  <c r="C242" i="2"/>
  <c r="E242" i="2" l="1"/>
  <c r="H242" i="2" s="1"/>
  <c r="B243" i="2" s="1"/>
  <c r="F243" i="2" s="1"/>
  <c r="C243" i="2" l="1"/>
  <c r="D243" i="2"/>
  <c r="E243" i="2" s="1"/>
  <c r="H243" i="2" s="1"/>
  <c r="B244" i="2" s="1"/>
  <c r="F244" i="2" s="1"/>
  <c r="D244" i="2" l="1"/>
  <c r="C244" i="2"/>
  <c r="E244" i="2" l="1"/>
  <c r="H244" i="2" s="1"/>
  <c r="B245" i="2" s="1"/>
  <c r="F245" i="2" s="1"/>
  <c r="D245" i="2" l="1"/>
  <c r="C245" i="2"/>
  <c r="E245" i="2" l="1"/>
  <c r="H245" i="2" s="1"/>
  <c r="B246" i="2" s="1"/>
  <c r="F246" i="2" s="1"/>
  <c r="C246" i="2" l="1"/>
  <c r="D246" i="2"/>
  <c r="E246" i="2" s="1"/>
  <c r="H246" i="2" s="1"/>
  <c r="B247" i="2" s="1"/>
  <c r="F247" i="2" s="1"/>
  <c r="D247" i="2" l="1"/>
  <c r="C247" i="2"/>
  <c r="E247" i="2" l="1"/>
  <c r="H247" i="2" s="1"/>
  <c r="B248" i="2" s="1"/>
  <c r="F248" i="2" s="1"/>
  <c r="D248" i="2" l="1"/>
  <c r="E248" i="2" s="1"/>
  <c r="H248" i="2" s="1"/>
  <c r="B249" i="2" s="1"/>
  <c r="F249" i="2" s="1"/>
  <c r="C248" i="2"/>
  <c r="D249" i="2" l="1"/>
  <c r="C249" i="2"/>
  <c r="E249" i="2" l="1"/>
  <c r="H249" i="2" s="1"/>
  <c r="B250" i="2" s="1"/>
  <c r="F250" i="2" s="1"/>
  <c r="D250" i="2" l="1"/>
  <c r="E250" i="2" s="1"/>
  <c r="H250" i="2" s="1"/>
  <c r="B251" i="2" s="1"/>
  <c r="F251" i="2" s="1"/>
  <c r="C250" i="2"/>
  <c r="C251" i="2" l="1"/>
  <c r="D251" i="2"/>
  <c r="E251" i="2" s="1"/>
  <c r="H251" i="2" l="1"/>
  <c r="B252" i="2" s="1"/>
  <c r="F252" i="2" s="1"/>
  <c r="C252" i="2" l="1"/>
  <c r="D252" i="2"/>
  <c r="E252" i="2" l="1"/>
  <c r="H252" i="2" s="1"/>
  <c r="B253" i="2" s="1"/>
  <c r="F253" i="2" s="1"/>
  <c r="D253" i="2" l="1"/>
  <c r="E253" i="2" s="1"/>
  <c r="H253" i="2" s="1"/>
  <c r="B254" i="2" s="1"/>
  <c r="F254" i="2" s="1"/>
  <c r="C253" i="2"/>
  <c r="D254" i="2" l="1"/>
  <c r="C254" i="2"/>
  <c r="E254" i="2" l="1"/>
  <c r="H254" i="2" s="1"/>
  <c r="B255" i="2" s="1"/>
  <c r="F255" i="2" s="1"/>
  <c r="C255" i="2" l="1"/>
  <c r="D255" i="2"/>
  <c r="E255" i="2" l="1"/>
  <c r="H255" i="2" s="1"/>
  <c r="B256" i="2" s="1"/>
  <c r="F256" i="2" s="1"/>
  <c r="C256" i="2" l="1"/>
  <c r="D256" i="2"/>
  <c r="E256" i="2" l="1"/>
  <c r="H256" i="2" s="1"/>
  <c r="B257" i="2" s="1"/>
  <c r="F257" i="2" s="1"/>
  <c r="D257" i="2" l="1"/>
  <c r="E257" i="2" s="1"/>
  <c r="H257" i="2" s="1"/>
  <c r="B258" i="2" s="1"/>
  <c r="F258" i="2" s="1"/>
  <c r="C257" i="2"/>
  <c r="D258" i="2" l="1"/>
  <c r="E258" i="2" s="1"/>
  <c r="H258" i="2" s="1"/>
  <c r="B259" i="2" s="1"/>
  <c r="F259" i="2" s="1"/>
  <c r="C258" i="2"/>
  <c r="D259" i="2" l="1"/>
  <c r="C259" i="2"/>
  <c r="E259" i="2" l="1"/>
  <c r="H259" i="2" s="1"/>
  <c r="B260" i="2" s="1"/>
  <c r="F260" i="2" s="1"/>
  <c r="D260" i="2" l="1"/>
  <c r="C260" i="2"/>
  <c r="E260" i="2" l="1"/>
  <c r="H260" i="2" s="1"/>
  <c r="B261" i="2" s="1"/>
  <c r="F261" i="2" s="1"/>
  <c r="D261" i="2" l="1"/>
  <c r="C261" i="2"/>
  <c r="E261" i="2" l="1"/>
  <c r="H261" i="2" s="1"/>
  <c r="B262" i="2" s="1"/>
  <c r="F262" i="2" s="1"/>
  <c r="D262" i="2" l="1"/>
  <c r="E262" i="2" s="1"/>
  <c r="H262" i="2" s="1"/>
  <c r="B263" i="2" s="1"/>
  <c r="F263" i="2" s="1"/>
  <c r="C262" i="2"/>
  <c r="D263" i="2" l="1"/>
  <c r="C263" i="2"/>
  <c r="E263" i="2" l="1"/>
  <c r="H263" i="2" s="1"/>
  <c r="B264" i="2" s="1"/>
  <c r="F264" i="2" s="1"/>
  <c r="C264" i="2" l="1"/>
  <c r="D264" i="2"/>
  <c r="E264" i="2" l="1"/>
  <c r="H264" i="2" s="1"/>
  <c r="B265" i="2" s="1"/>
  <c r="F265" i="2" s="1"/>
  <c r="D265" i="2" l="1"/>
  <c r="E265" i="2" s="1"/>
  <c r="H265" i="2" s="1"/>
  <c r="B266" i="2" s="1"/>
  <c r="F266" i="2" s="1"/>
  <c r="C265" i="2"/>
  <c r="D266" i="2" l="1"/>
  <c r="E266" i="2" s="1"/>
  <c r="H266" i="2" s="1"/>
  <c r="B267" i="2" s="1"/>
  <c r="F267" i="2" s="1"/>
  <c r="C266" i="2"/>
  <c r="D267" i="2" l="1"/>
  <c r="C267" i="2"/>
  <c r="E267" i="2" l="1"/>
  <c r="H267" i="2" s="1"/>
  <c r="B268" i="2" s="1"/>
  <c r="F268" i="2" s="1"/>
  <c r="D268" i="2" l="1"/>
  <c r="E268" i="2" s="1"/>
  <c r="H268" i="2" s="1"/>
  <c r="B269" i="2" s="1"/>
  <c r="F269" i="2" s="1"/>
  <c r="C268" i="2"/>
  <c r="D269" i="2" l="1"/>
  <c r="C269" i="2"/>
  <c r="E269" i="2" l="1"/>
  <c r="H269" i="2" s="1"/>
  <c r="B270" i="2" s="1"/>
  <c r="F270" i="2" s="1"/>
  <c r="D270" i="2" l="1"/>
  <c r="E270" i="2" s="1"/>
  <c r="H270" i="2" s="1"/>
  <c r="B271" i="2" s="1"/>
  <c r="F271" i="2" s="1"/>
  <c r="C270" i="2"/>
  <c r="D271" i="2" l="1"/>
  <c r="E271" i="2" s="1"/>
  <c r="H271" i="2" s="1"/>
  <c r="B272" i="2" s="1"/>
  <c r="F272" i="2" s="1"/>
  <c r="C271" i="2"/>
  <c r="D272" i="2" l="1"/>
  <c r="C272" i="2"/>
  <c r="E272" i="2" l="1"/>
  <c r="H272" i="2" s="1"/>
  <c r="B273" i="2" s="1"/>
  <c r="F273" i="2" s="1"/>
  <c r="D273" i="2" l="1"/>
  <c r="C273" i="2"/>
  <c r="E273" i="2" l="1"/>
  <c r="H273" i="2" s="1"/>
  <c r="B274" i="2" s="1"/>
  <c r="F274" i="2" s="1"/>
  <c r="D274" i="2" l="1"/>
  <c r="E274" i="2" s="1"/>
  <c r="H274" i="2" s="1"/>
  <c r="B275" i="2" s="1"/>
  <c r="F275" i="2" s="1"/>
  <c r="C274" i="2"/>
  <c r="D275" i="2" l="1"/>
  <c r="E275" i="2" s="1"/>
  <c r="H275" i="2" s="1"/>
  <c r="B276" i="2" s="1"/>
  <c r="F276" i="2" s="1"/>
  <c r="C275" i="2"/>
  <c r="C276" i="2" l="1"/>
  <c r="D276" i="2"/>
  <c r="E276" i="2" s="1"/>
  <c r="H276" i="2" s="1"/>
  <c r="B277" i="2" s="1"/>
  <c r="F277" i="2" s="1"/>
  <c r="C277" i="2" l="1"/>
  <c r="D277" i="2"/>
  <c r="E277" i="2" s="1"/>
  <c r="H277" i="2" s="1"/>
  <c r="B278" i="2" s="1"/>
  <c r="F278" i="2" s="1"/>
  <c r="C278" i="2" l="1"/>
  <c r="D278" i="2"/>
  <c r="E278" i="2" s="1"/>
  <c r="H278" i="2" s="1"/>
  <c r="B279" i="2" s="1"/>
  <c r="F279" i="2" s="1"/>
  <c r="C279" i="2" l="1"/>
  <c r="D279" i="2"/>
  <c r="E279" i="2" s="1"/>
  <c r="H279" i="2" s="1"/>
  <c r="B280" i="2" s="1"/>
  <c r="F280" i="2" s="1"/>
  <c r="C280" i="2" l="1"/>
  <c r="D280" i="2"/>
  <c r="E280" i="2" s="1"/>
  <c r="H280" i="2" s="1"/>
  <c r="B281" i="2" s="1"/>
  <c r="F281" i="2" s="1"/>
  <c r="D281" i="2" l="1"/>
  <c r="E281" i="2" s="1"/>
  <c r="H281" i="2" s="1"/>
  <c r="B282" i="2" s="1"/>
  <c r="F282" i="2" s="1"/>
  <c r="C281" i="2"/>
  <c r="D282" i="2" l="1"/>
  <c r="E282" i="2" s="1"/>
  <c r="H282" i="2" s="1"/>
  <c r="B283" i="2" s="1"/>
  <c r="F283" i="2" s="1"/>
  <c r="C282" i="2"/>
  <c r="D283" i="2" l="1"/>
  <c r="E283" i="2" s="1"/>
  <c r="C283" i="2"/>
  <c r="H283" i="2" l="1"/>
  <c r="B284" i="2" s="1"/>
  <c r="F284" i="2" s="1"/>
  <c r="D284" i="2" l="1"/>
  <c r="E284" i="2" s="1"/>
  <c r="H284" i="2" s="1"/>
  <c r="B285" i="2" s="1"/>
  <c r="F285" i="2" s="1"/>
  <c r="C284" i="2"/>
  <c r="D285" i="2" l="1"/>
  <c r="E285" i="2" s="1"/>
  <c r="H285" i="2" s="1"/>
  <c r="B286" i="2" s="1"/>
  <c r="F286" i="2" s="1"/>
  <c r="C285" i="2"/>
  <c r="D286" i="2" l="1"/>
  <c r="E286" i="2" s="1"/>
  <c r="H286" i="2" s="1"/>
  <c r="B287" i="2" s="1"/>
  <c r="F287" i="2" s="1"/>
  <c r="C286" i="2"/>
  <c r="D287" i="2" l="1"/>
  <c r="E287" i="2" s="1"/>
  <c r="C287" i="2"/>
  <c r="H287" i="2" l="1"/>
  <c r="B288" i="2" s="1"/>
  <c r="F288" i="2" s="1"/>
  <c r="D288" i="2" l="1"/>
  <c r="E288" i="2" s="1"/>
  <c r="C288" i="2"/>
  <c r="H288" i="2" l="1"/>
  <c r="B289" i="2" s="1"/>
  <c r="F289" i="2" s="1"/>
  <c r="D289" i="2" l="1"/>
  <c r="E289" i="2" s="1"/>
  <c r="H289" i="2" s="1"/>
  <c r="B290" i="2" s="1"/>
  <c r="F290" i="2" s="1"/>
  <c r="C289" i="2"/>
  <c r="D290" i="2" l="1"/>
  <c r="E290" i="2" s="1"/>
  <c r="H290" i="2" s="1"/>
  <c r="B291" i="2" s="1"/>
  <c r="F291" i="2" s="1"/>
  <c r="C290" i="2"/>
  <c r="D291" i="2" l="1"/>
  <c r="E291" i="2" s="1"/>
  <c r="H291" i="2" s="1"/>
  <c r="B292" i="2" s="1"/>
  <c r="F292" i="2" s="1"/>
  <c r="C291" i="2"/>
  <c r="D292" i="2" l="1"/>
  <c r="E292" i="2" s="1"/>
  <c r="H292" i="2" s="1"/>
  <c r="B293" i="2" s="1"/>
  <c r="F293" i="2" s="1"/>
  <c r="C292" i="2"/>
  <c r="D293" i="2" l="1"/>
  <c r="E293" i="2" s="1"/>
  <c r="H293" i="2" s="1"/>
  <c r="B294" i="2" s="1"/>
  <c r="F294" i="2" s="1"/>
  <c r="C293" i="2"/>
  <c r="D294" i="2" l="1"/>
  <c r="E294" i="2" s="1"/>
  <c r="H294" i="2" s="1"/>
  <c r="B295" i="2" s="1"/>
  <c r="F295" i="2" s="1"/>
  <c r="C294" i="2"/>
  <c r="D295" i="2" l="1"/>
  <c r="E295" i="2" s="1"/>
  <c r="H295" i="2" s="1"/>
  <c r="B296" i="2" s="1"/>
  <c r="F296" i="2" s="1"/>
  <c r="C295" i="2"/>
  <c r="D296" i="2" l="1"/>
  <c r="E296" i="2" s="1"/>
  <c r="H296" i="2" s="1"/>
  <c r="B297" i="2" s="1"/>
  <c r="F297" i="2" s="1"/>
  <c r="C296" i="2"/>
  <c r="D297" i="2" l="1"/>
  <c r="E297" i="2" s="1"/>
  <c r="C297" i="2"/>
  <c r="H297" i="2" l="1"/>
  <c r="B298" i="2" s="1"/>
  <c r="F298" i="2" s="1"/>
  <c r="D298" i="2" l="1"/>
  <c r="E298" i="2" s="1"/>
  <c r="C298" i="2"/>
  <c r="H298" i="2" l="1"/>
  <c r="B299" i="2" s="1"/>
  <c r="F299" i="2" s="1"/>
  <c r="D299" i="2" l="1"/>
  <c r="E299" i="2" s="1"/>
  <c r="H299" i="2" s="1"/>
  <c r="B300" i="2" s="1"/>
  <c r="F300" i="2" s="1"/>
  <c r="C299" i="2"/>
  <c r="D300" i="2" l="1"/>
  <c r="E300" i="2" s="1"/>
  <c r="H300" i="2" s="1"/>
  <c r="B301" i="2" s="1"/>
  <c r="F301" i="2" s="1"/>
  <c r="C300" i="2"/>
  <c r="D301" i="2" l="1"/>
  <c r="E301" i="2" s="1"/>
  <c r="H301" i="2" s="1"/>
  <c r="B302" i="2" s="1"/>
  <c r="F302" i="2" s="1"/>
  <c r="C301" i="2"/>
  <c r="D302" i="2" l="1"/>
  <c r="E302" i="2" s="1"/>
  <c r="H302" i="2" s="1"/>
  <c r="B303" i="2" s="1"/>
  <c r="F303" i="2" s="1"/>
  <c r="C302" i="2"/>
  <c r="D303" i="2" l="1"/>
  <c r="E303" i="2" s="1"/>
  <c r="H303" i="2" s="1"/>
  <c r="B304" i="2" s="1"/>
  <c r="F304" i="2" s="1"/>
  <c r="C303" i="2"/>
  <c r="D304" i="2" l="1"/>
  <c r="E304" i="2" s="1"/>
  <c r="C304" i="2"/>
  <c r="H304" i="2" l="1"/>
  <c r="B305" i="2" s="1"/>
  <c r="F305" i="2" s="1"/>
  <c r="D305" i="2" l="1"/>
  <c r="E305" i="2" s="1"/>
  <c r="H305" i="2" s="1"/>
  <c r="B306" i="2" s="1"/>
  <c r="F306" i="2" s="1"/>
  <c r="C305" i="2"/>
  <c r="D306" i="2" l="1"/>
  <c r="E306" i="2" s="1"/>
  <c r="H306" i="2" s="1"/>
  <c r="B307" i="2" s="1"/>
  <c r="F307" i="2" s="1"/>
  <c r="C306" i="2"/>
  <c r="D307" i="2" l="1"/>
  <c r="E307" i="2" s="1"/>
  <c r="C307" i="2"/>
  <c r="H307" i="2" l="1"/>
  <c r="B308" i="2" s="1"/>
  <c r="F308" i="2" s="1"/>
  <c r="D308" i="2" l="1"/>
  <c r="E308" i="2" s="1"/>
  <c r="C308" i="2"/>
  <c r="H308" i="2" l="1"/>
  <c r="B309" i="2" s="1"/>
  <c r="F309" i="2" s="1"/>
  <c r="D309" i="2" l="1"/>
  <c r="E309" i="2" s="1"/>
  <c r="H309" i="2" s="1"/>
  <c r="B310" i="2" s="1"/>
  <c r="F310" i="2" s="1"/>
  <c r="C309" i="2"/>
  <c r="D310" i="2" l="1"/>
  <c r="E310" i="2" s="1"/>
  <c r="H310" i="2" s="1"/>
  <c r="B311" i="2" s="1"/>
  <c r="F311" i="2" s="1"/>
  <c r="C310" i="2"/>
  <c r="D311" i="2" l="1"/>
  <c r="E311" i="2" s="1"/>
  <c r="C311" i="2"/>
  <c r="H311" i="2" l="1"/>
  <c r="B312" i="2" s="1"/>
  <c r="F312" i="2" s="1"/>
  <c r="D312" i="2" l="1"/>
  <c r="E312" i="2" s="1"/>
  <c r="H312" i="2" s="1"/>
  <c r="B313" i="2" s="1"/>
  <c r="F313" i="2" s="1"/>
  <c r="C312" i="2"/>
  <c r="D313" i="2" l="1"/>
  <c r="E313" i="2" s="1"/>
  <c r="H313" i="2" s="1"/>
  <c r="B314" i="2" s="1"/>
  <c r="F314" i="2" s="1"/>
  <c r="C313" i="2"/>
  <c r="D314" i="2" l="1"/>
  <c r="E314" i="2" s="1"/>
  <c r="H314" i="2" s="1"/>
  <c r="B315" i="2" s="1"/>
  <c r="F315" i="2" s="1"/>
  <c r="C314" i="2"/>
  <c r="D315" i="2" l="1"/>
  <c r="E315" i="2" s="1"/>
  <c r="H315" i="2" s="1"/>
  <c r="B316" i="2" s="1"/>
  <c r="F316" i="2" s="1"/>
  <c r="C315" i="2"/>
  <c r="D316" i="2" l="1"/>
  <c r="E316" i="2" s="1"/>
  <c r="H316" i="2" s="1"/>
  <c r="B317" i="2" s="1"/>
  <c r="F317" i="2" s="1"/>
  <c r="C316" i="2"/>
  <c r="D317" i="2" l="1"/>
  <c r="E317" i="2" s="1"/>
  <c r="H317" i="2" s="1"/>
  <c r="B318" i="2" s="1"/>
  <c r="F318" i="2" s="1"/>
  <c r="C317" i="2"/>
  <c r="D318" i="2" l="1"/>
  <c r="E318" i="2" s="1"/>
  <c r="H318" i="2" s="1"/>
  <c r="B319" i="2" s="1"/>
  <c r="F319" i="2" s="1"/>
  <c r="C318" i="2"/>
  <c r="D319" i="2" l="1"/>
  <c r="E319" i="2" s="1"/>
  <c r="C319" i="2"/>
  <c r="H319" i="2" l="1"/>
  <c r="B320" i="2" s="1"/>
  <c r="F320" i="2" s="1"/>
  <c r="D320" i="2" l="1"/>
  <c r="E320" i="2" s="1"/>
  <c r="H320" i="2" s="1"/>
  <c r="B321" i="2" s="1"/>
  <c r="F321" i="2" s="1"/>
  <c r="C320" i="2"/>
  <c r="D321" i="2" l="1"/>
  <c r="E321" i="2" s="1"/>
  <c r="H321" i="2" s="1"/>
  <c r="B322" i="2" s="1"/>
  <c r="F322" i="2" s="1"/>
  <c r="C321" i="2"/>
  <c r="D322" i="2" l="1"/>
  <c r="E322" i="2" s="1"/>
  <c r="C322" i="2"/>
  <c r="H322" i="2" l="1"/>
  <c r="B323" i="2" s="1"/>
  <c r="F323" i="2" s="1"/>
  <c r="D323" i="2" l="1"/>
  <c r="E323" i="2" s="1"/>
  <c r="H323" i="2" s="1"/>
  <c r="B324" i="2" s="1"/>
  <c r="F324" i="2" s="1"/>
  <c r="C323" i="2"/>
  <c r="D324" i="2" l="1"/>
  <c r="E324" i="2" s="1"/>
  <c r="H324" i="2" s="1"/>
  <c r="B325" i="2" s="1"/>
  <c r="F325" i="2" s="1"/>
  <c r="C324" i="2"/>
  <c r="D325" i="2" l="1"/>
  <c r="E325" i="2" s="1"/>
  <c r="H325" i="2" s="1"/>
  <c r="B326" i="2" s="1"/>
  <c r="F326" i="2" s="1"/>
  <c r="C325" i="2"/>
  <c r="D326" i="2" l="1"/>
  <c r="E326" i="2" s="1"/>
  <c r="H326" i="2" s="1"/>
  <c r="B327" i="2" s="1"/>
  <c r="F327" i="2" s="1"/>
  <c r="C326" i="2"/>
  <c r="D327" i="2" l="1"/>
  <c r="E327" i="2" s="1"/>
  <c r="H327" i="2" s="1"/>
  <c r="B328" i="2" s="1"/>
  <c r="F328" i="2" s="1"/>
  <c r="C327" i="2"/>
  <c r="D328" i="2" l="1"/>
  <c r="E328" i="2" s="1"/>
  <c r="C328" i="2"/>
  <c r="H328" i="2" l="1"/>
  <c r="B329" i="2" s="1"/>
  <c r="F329" i="2" s="1"/>
  <c r="D329" i="2" l="1"/>
  <c r="E329" i="2" s="1"/>
  <c r="C329" i="2"/>
  <c r="H329" i="2" l="1"/>
  <c r="B330" i="2" s="1"/>
  <c r="F330" i="2" s="1"/>
  <c r="D330" i="2" l="1"/>
  <c r="E330" i="2" s="1"/>
  <c r="H330" i="2" s="1"/>
  <c r="B331" i="2" s="1"/>
  <c r="F331" i="2" s="1"/>
  <c r="C330" i="2"/>
  <c r="D331" i="2" l="1"/>
  <c r="E331" i="2" s="1"/>
  <c r="H331" i="2" s="1"/>
  <c r="B332" i="2" s="1"/>
  <c r="F332" i="2" s="1"/>
  <c r="C331" i="2"/>
  <c r="D332" i="2" l="1"/>
  <c r="E332" i="2" s="1"/>
  <c r="H332" i="2" s="1"/>
  <c r="B333" i="2" s="1"/>
  <c r="F333" i="2" s="1"/>
  <c r="C332" i="2"/>
  <c r="D333" i="2" l="1"/>
  <c r="E333" i="2" s="1"/>
  <c r="H333" i="2" s="1"/>
  <c r="B334" i="2" s="1"/>
  <c r="F334" i="2" s="1"/>
  <c r="C333" i="2"/>
  <c r="D334" i="2" l="1"/>
  <c r="E334" i="2" s="1"/>
  <c r="H334" i="2" s="1"/>
  <c r="B335" i="2" s="1"/>
  <c r="F335" i="2" s="1"/>
  <c r="C334" i="2"/>
  <c r="D335" i="2" l="1"/>
  <c r="E335" i="2" s="1"/>
  <c r="H335" i="2" s="1"/>
  <c r="B336" i="2" s="1"/>
  <c r="F336" i="2" s="1"/>
  <c r="C335" i="2"/>
  <c r="D336" i="2" l="1"/>
  <c r="E336" i="2" s="1"/>
  <c r="H336" i="2" s="1"/>
  <c r="B337" i="2" s="1"/>
  <c r="F337" i="2" s="1"/>
  <c r="C336" i="2"/>
  <c r="D337" i="2" l="1"/>
  <c r="E337" i="2" s="1"/>
  <c r="H337" i="2" s="1"/>
  <c r="B338" i="2" s="1"/>
  <c r="F338" i="2" s="1"/>
  <c r="C337" i="2"/>
  <c r="D338" i="2" l="1"/>
  <c r="E338" i="2" s="1"/>
  <c r="C338" i="2"/>
  <c r="H338" i="2" l="1"/>
  <c r="B339" i="2" s="1"/>
  <c r="F339" i="2" s="1"/>
  <c r="D339" i="2" l="1"/>
  <c r="E339" i="2" s="1"/>
  <c r="C339" i="2"/>
  <c r="H339" i="2" l="1"/>
  <c r="B340" i="2" s="1"/>
  <c r="F340" i="2" s="1"/>
  <c r="D340" i="2" l="1"/>
  <c r="E340" i="2" s="1"/>
  <c r="C340" i="2"/>
  <c r="H340" i="2" l="1"/>
  <c r="B341" i="2" s="1"/>
  <c r="F341" i="2" s="1"/>
  <c r="D341" i="2" l="1"/>
  <c r="E341" i="2" s="1"/>
  <c r="H341" i="2" s="1"/>
  <c r="B342" i="2" s="1"/>
  <c r="F342" i="2" s="1"/>
  <c r="C341" i="2"/>
  <c r="D342" i="2" l="1"/>
  <c r="E342" i="2" s="1"/>
  <c r="H342" i="2" s="1"/>
  <c r="B343" i="2" s="1"/>
  <c r="F343" i="2" s="1"/>
  <c r="C342" i="2"/>
  <c r="D343" i="2" l="1"/>
  <c r="E343" i="2" s="1"/>
  <c r="H343" i="2" s="1"/>
  <c r="B344" i="2" s="1"/>
  <c r="F344" i="2" s="1"/>
  <c r="C343" i="2"/>
  <c r="D344" i="2" l="1"/>
  <c r="E344" i="2" s="1"/>
  <c r="H344" i="2" s="1"/>
  <c r="B345" i="2" s="1"/>
  <c r="F345" i="2" s="1"/>
  <c r="C344" i="2"/>
  <c r="D345" i="2" l="1"/>
  <c r="E345" i="2" s="1"/>
  <c r="H345" i="2" s="1"/>
  <c r="B346" i="2" s="1"/>
  <c r="F346" i="2" s="1"/>
  <c r="C345" i="2"/>
  <c r="D346" i="2" l="1"/>
  <c r="E346" i="2" s="1"/>
  <c r="H346" i="2" s="1"/>
  <c r="B347" i="2" s="1"/>
  <c r="F347" i="2" s="1"/>
  <c r="C346" i="2"/>
  <c r="D347" i="2" l="1"/>
  <c r="E347" i="2" s="1"/>
  <c r="H347" i="2" s="1"/>
  <c r="B348" i="2" s="1"/>
  <c r="F348" i="2" s="1"/>
  <c r="C347" i="2"/>
  <c r="D348" i="2" l="1"/>
  <c r="E348" i="2" s="1"/>
  <c r="H348" i="2" s="1"/>
  <c r="B349" i="2" s="1"/>
  <c r="F349" i="2" s="1"/>
  <c r="C348" i="2"/>
  <c r="D349" i="2" l="1"/>
  <c r="E349" i="2" s="1"/>
  <c r="H349" i="2" s="1"/>
  <c r="B350" i="2" s="1"/>
  <c r="F350" i="2" s="1"/>
  <c r="C349" i="2"/>
  <c r="D350" i="2" l="1"/>
  <c r="E350" i="2" s="1"/>
  <c r="H350" i="2" s="1"/>
  <c r="B351" i="2" s="1"/>
  <c r="F351" i="2" s="1"/>
  <c r="C350" i="2"/>
  <c r="D351" i="2" l="1"/>
  <c r="E351" i="2" s="1"/>
  <c r="C351" i="2"/>
  <c r="H351" i="2" l="1"/>
  <c r="B352" i="2" s="1"/>
  <c r="F352" i="2" s="1"/>
  <c r="D352" i="2" l="1"/>
  <c r="E352" i="2" s="1"/>
  <c r="H352" i="2" s="1"/>
  <c r="B353" i="2" s="1"/>
  <c r="F353" i="2" s="1"/>
  <c r="C352" i="2"/>
  <c r="D353" i="2" l="1"/>
  <c r="E353" i="2" s="1"/>
  <c r="H353" i="2" s="1"/>
  <c r="B354" i="2" s="1"/>
  <c r="F354" i="2" s="1"/>
  <c r="C353" i="2"/>
  <c r="D354" i="2" l="1"/>
  <c r="E354" i="2" s="1"/>
  <c r="H354" i="2" s="1"/>
  <c r="B355" i="2" s="1"/>
  <c r="F355" i="2" s="1"/>
  <c r="C354" i="2"/>
  <c r="D355" i="2" l="1"/>
  <c r="E355" i="2" s="1"/>
  <c r="H355" i="2" s="1"/>
  <c r="B356" i="2" s="1"/>
  <c r="F356" i="2" s="1"/>
  <c r="C355" i="2"/>
  <c r="D356" i="2" l="1"/>
  <c r="E356" i="2" s="1"/>
  <c r="H356" i="2" s="1"/>
  <c r="B357" i="2" s="1"/>
  <c r="F357" i="2" s="1"/>
  <c r="C356" i="2"/>
  <c r="D357" i="2" l="1"/>
  <c r="E357" i="2" s="1"/>
  <c r="H357" i="2" s="1"/>
  <c r="B358" i="2" s="1"/>
  <c r="F358" i="2" s="1"/>
  <c r="C357" i="2"/>
  <c r="D358" i="2" l="1"/>
  <c r="E358" i="2" s="1"/>
  <c r="C358" i="2"/>
  <c r="H358" i="2" l="1"/>
  <c r="B359" i="2" s="1"/>
  <c r="F359" i="2" s="1"/>
  <c r="D359" i="2" l="1"/>
  <c r="E359" i="2" s="1"/>
  <c r="C359" i="2"/>
  <c r="H359" i="2" l="1"/>
  <c r="B360" i="2" s="1"/>
  <c r="F360" i="2" s="1"/>
  <c r="D360" i="2" l="1"/>
  <c r="E360" i="2" s="1"/>
  <c r="H360" i="2" s="1"/>
  <c r="B361" i="2" s="1"/>
  <c r="F361" i="2" s="1"/>
  <c r="C360" i="2"/>
  <c r="D361" i="2" l="1"/>
  <c r="E361" i="2" s="1"/>
  <c r="C361" i="2"/>
  <c r="H361" i="2" l="1"/>
  <c r="B362" i="2" s="1"/>
  <c r="F362" i="2" s="1"/>
  <c r="D362" i="2" l="1"/>
  <c r="E362" i="2" s="1"/>
  <c r="C362" i="2"/>
  <c r="H362" i="2" l="1"/>
  <c r="B363" i="2" s="1"/>
  <c r="F363" i="2" s="1"/>
  <c r="D363" i="2" l="1"/>
  <c r="E363" i="2" s="1"/>
  <c r="H363" i="2" s="1"/>
  <c r="B364" i="2" s="1"/>
  <c r="F364" i="2" s="1"/>
  <c r="C363" i="2"/>
  <c r="D364" i="2" l="1"/>
  <c r="E364" i="2" s="1"/>
  <c r="C364" i="2"/>
  <c r="H364" i="2" l="1"/>
  <c r="B365" i="2" s="1"/>
  <c r="F365" i="2" s="1"/>
  <c r="D365" i="2" l="1"/>
  <c r="E365" i="2" s="1"/>
  <c r="C365" i="2"/>
  <c r="H365" i="2" l="1"/>
  <c r="B366" i="2" s="1"/>
  <c r="F366" i="2" s="1"/>
  <c r="D366" i="2" l="1"/>
  <c r="E366" i="2" s="1"/>
  <c r="H366" i="2" s="1"/>
  <c r="B367" i="2" s="1"/>
  <c r="F367" i="2" s="1"/>
  <c r="C366" i="2"/>
  <c r="D367" i="2" l="1"/>
  <c r="E367" i="2" s="1"/>
  <c r="H367" i="2" s="1"/>
  <c r="B368" i="2" s="1"/>
  <c r="F368" i="2" s="1"/>
  <c r="C367" i="2"/>
  <c r="D368" i="2" l="1"/>
  <c r="E368" i="2" s="1"/>
  <c r="H368" i="2" s="1"/>
  <c r="B369" i="2" s="1"/>
  <c r="F369" i="2" s="1"/>
  <c r="C368" i="2"/>
  <c r="D369" i="2" l="1"/>
  <c r="E369" i="2" s="1"/>
  <c r="C369" i="2"/>
  <c r="H369" i="2" l="1"/>
  <c r="B370" i="2" s="1"/>
  <c r="F370" i="2" s="1"/>
  <c r="D370" i="2" l="1"/>
  <c r="E370" i="2" s="1"/>
  <c r="H370" i="2" s="1"/>
  <c r="B371" i="2" s="1"/>
  <c r="F371" i="2" s="1"/>
  <c r="C370" i="2"/>
  <c r="D371" i="2" l="1"/>
  <c r="E371" i="2" s="1"/>
  <c r="H371" i="2" s="1"/>
  <c r="B372" i="2" s="1"/>
  <c r="F372" i="2" s="1"/>
  <c r="C371" i="2"/>
  <c r="D372" i="2" l="1"/>
  <c r="E372" i="2" s="1"/>
  <c r="H372" i="2" s="1"/>
  <c r="B373" i="2" s="1"/>
  <c r="F373" i="2" s="1"/>
  <c r="C372" i="2"/>
  <c r="D373" i="2" l="1"/>
  <c r="E373" i="2" s="1"/>
  <c r="H373" i="2" s="1"/>
  <c r="B374" i="2" s="1"/>
  <c r="F374" i="2" s="1"/>
  <c r="C373" i="2"/>
  <c r="D374" i="2" l="1"/>
  <c r="E374" i="2" s="1"/>
  <c r="H374" i="2" s="1"/>
  <c r="B375" i="2" s="1"/>
  <c r="F375" i="2" s="1"/>
  <c r="C374" i="2"/>
  <c r="D375" i="2" l="1"/>
  <c r="E375" i="2" s="1"/>
  <c r="C375" i="2"/>
  <c r="H375" i="2" l="1"/>
  <c r="B376" i="2" s="1"/>
  <c r="F376" i="2" s="1"/>
  <c r="D376" i="2" l="1"/>
  <c r="E376" i="2" s="1"/>
  <c r="C376" i="2"/>
  <c r="H376" i="2" l="1"/>
  <c r="B377" i="2" s="1"/>
  <c r="F377" i="2" s="1"/>
  <c r="D377" i="2" l="1"/>
  <c r="E377" i="2" s="1"/>
  <c r="H377" i="2" s="1"/>
  <c r="B378" i="2" s="1"/>
  <c r="F378" i="2" s="1"/>
  <c r="C377" i="2"/>
  <c r="D378" i="2" l="1"/>
  <c r="E378" i="2" s="1"/>
  <c r="H378" i="2" s="1"/>
  <c r="B379" i="2" s="1"/>
  <c r="F379" i="2" s="1"/>
  <c r="C378" i="2"/>
  <c r="C379" i="2" l="1"/>
  <c r="D379" i="2"/>
  <c r="E379" i="2" s="1"/>
  <c r="H379" i="2" s="1"/>
  <c r="B380" i="2" s="1"/>
  <c r="F380" i="2" s="1"/>
  <c r="D380" i="2" l="1"/>
  <c r="E380" i="2" s="1"/>
  <c r="C380" i="2"/>
  <c r="H380" i="2" l="1"/>
  <c r="B381" i="2" s="1"/>
  <c r="F381" i="2" s="1"/>
  <c r="D381" i="2" l="1"/>
  <c r="E381" i="2" s="1"/>
  <c r="H381" i="2" s="1"/>
  <c r="B382" i="2" s="1"/>
  <c r="F382" i="2" s="1"/>
  <c r="C381" i="2"/>
  <c r="D382" i="2" l="1"/>
  <c r="E382" i="2" s="1"/>
  <c r="H382" i="2" s="1"/>
  <c r="B383" i="2" s="1"/>
  <c r="F383" i="2" s="1"/>
  <c r="C382" i="2"/>
  <c r="D383" i="2" l="1"/>
  <c r="E383" i="2" s="1"/>
  <c r="H383" i="2" s="1"/>
  <c r="B384" i="2" s="1"/>
  <c r="F384" i="2" s="1"/>
  <c r="C383" i="2"/>
  <c r="D384" i="2" l="1"/>
  <c r="E384" i="2" s="1"/>
  <c r="C384" i="2"/>
  <c r="H384" i="2" l="1"/>
  <c r="B385" i="2" s="1"/>
  <c r="F385" i="2" s="1"/>
  <c r="D385" i="2" l="1"/>
  <c r="E385" i="2" s="1"/>
  <c r="H385" i="2" s="1"/>
  <c r="B386" i="2" s="1"/>
  <c r="F386" i="2" s="1"/>
  <c r="C385" i="2"/>
  <c r="D386" i="2" l="1"/>
  <c r="E386" i="2" s="1"/>
  <c r="H386" i="2" s="1"/>
  <c r="B387" i="2" s="1"/>
  <c r="F387" i="2" s="1"/>
  <c r="C386" i="2"/>
  <c r="D387" i="2" l="1"/>
  <c r="E387" i="2" s="1"/>
  <c r="H387" i="2" s="1"/>
  <c r="B388" i="2" s="1"/>
  <c r="F388" i="2" s="1"/>
  <c r="C387" i="2"/>
  <c r="D388" i="2" l="1"/>
  <c r="E388" i="2" s="1"/>
  <c r="C388" i="2"/>
  <c r="H388" i="2" l="1"/>
  <c r="B389" i="2" s="1"/>
  <c r="F389" i="2" s="1"/>
  <c r="D389" i="2" l="1"/>
  <c r="E389" i="2" s="1"/>
  <c r="C389" i="2"/>
  <c r="H389" i="2" l="1"/>
  <c r="B390" i="2" s="1"/>
  <c r="F390" i="2" s="1"/>
  <c r="D390" i="2" l="1"/>
  <c r="E390" i="2" s="1"/>
  <c r="C390" i="2"/>
  <c r="H390" i="2" l="1"/>
  <c r="B391" i="2" s="1"/>
  <c r="F391" i="2" s="1"/>
  <c r="D391" i="2" l="1"/>
  <c r="E391" i="2" s="1"/>
  <c r="H391" i="2" s="1"/>
  <c r="B392" i="2" s="1"/>
  <c r="F392" i="2" s="1"/>
  <c r="C391" i="2"/>
  <c r="D392" i="2" l="1"/>
  <c r="E392" i="2" s="1"/>
  <c r="C392" i="2"/>
  <c r="H392" i="2" l="1"/>
  <c r="B393" i="2" s="1"/>
  <c r="F393" i="2" s="1"/>
  <c r="D393" i="2" l="1"/>
  <c r="E393" i="2" s="1"/>
  <c r="H393" i="2" s="1"/>
  <c r="B394" i="2" s="1"/>
  <c r="F394" i="2" s="1"/>
  <c r="C393" i="2"/>
  <c r="D394" i="2" l="1"/>
  <c r="E394" i="2" s="1"/>
  <c r="H394" i="2" s="1"/>
  <c r="B395" i="2" s="1"/>
  <c r="F395" i="2" s="1"/>
  <c r="C394" i="2"/>
  <c r="D395" i="2" l="1"/>
  <c r="E395" i="2" s="1"/>
  <c r="H395" i="2" s="1"/>
  <c r="B396" i="2" s="1"/>
  <c r="F396" i="2" s="1"/>
  <c r="C395" i="2"/>
  <c r="D396" i="2" l="1"/>
  <c r="E396" i="2" s="1"/>
  <c r="H396" i="2" s="1"/>
  <c r="B397" i="2" s="1"/>
  <c r="C396" i="2"/>
  <c r="H10" i="2"/>
  <c r="F8" i="2" s="1"/>
  <c r="F397" i="2" l="1"/>
  <c r="B398" i="2"/>
  <c r="D397" i="2"/>
  <c r="E397" i="2" s="1"/>
  <c r="H397" i="2" s="1"/>
  <c r="C397" i="2"/>
  <c r="F398" i="2" l="1"/>
  <c r="E398" i="2"/>
  <c r="H398" i="2" s="1"/>
  <c r="D398" i="2"/>
  <c r="C398" i="2"/>
  <c r="B399" i="2"/>
  <c r="B400" i="2" l="1"/>
  <c r="F399" i="2"/>
  <c r="E399" i="2"/>
  <c r="H399" i="2" s="1"/>
  <c r="D399" i="2"/>
  <c r="C399" i="2"/>
  <c r="B5" i="2" l="1"/>
  <c r="C400" i="2"/>
  <c r="F400" i="2"/>
  <c r="H12" i="2" s="1"/>
  <c r="H13" i="2" s="1"/>
  <c r="E400" i="2"/>
  <c r="H400" i="2" s="1"/>
  <c r="D400" i="2"/>
  <c r="H2" i="1" l="1"/>
  <c r="F2" i="1"/>
  <c r="B9" i="1"/>
  <c r="E3" i="1" s="1"/>
  <c r="G2" i="1"/>
  <c r="G3" i="1" l="1"/>
  <c r="E4" i="1"/>
  <c r="F3" i="1"/>
  <c r="H3" i="1"/>
  <c r="I2" i="1"/>
  <c r="I3" i="1" l="1"/>
  <c r="E5" i="1"/>
  <c r="F4" i="1"/>
  <c r="H4" i="1"/>
  <c r="G4" i="1"/>
  <c r="I4" i="1" l="1"/>
  <c r="E6" i="1"/>
  <c r="G5" i="1"/>
  <c r="H5" i="1"/>
  <c r="F5" i="1"/>
  <c r="I5" i="1" s="1"/>
  <c r="E7" i="1" l="1"/>
  <c r="H6" i="1"/>
  <c r="F6" i="1"/>
  <c r="I6" i="1" s="1"/>
  <c r="G6" i="1"/>
  <c r="G7" i="1" l="1"/>
  <c r="H7" i="1"/>
  <c r="E8" i="1"/>
  <c r="F7" i="1"/>
  <c r="I7" i="1" l="1"/>
  <c r="F8" i="1"/>
  <c r="I8" i="1" s="1"/>
  <c r="H8" i="1"/>
  <c r="E9" i="1"/>
  <c r="G8" i="1"/>
  <c r="G9" i="1" l="1"/>
  <c r="E10" i="1"/>
  <c r="F9" i="1"/>
  <c r="H9" i="1"/>
  <c r="I9" i="1" l="1"/>
  <c r="H10" i="1"/>
  <c r="E11" i="1"/>
  <c r="F10" i="1"/>
  <c r="I10" i="1" s="1"/>
  <c r="G10" i="1"/>
  <c r="E12" i="1" l="1"/>
  <c r="H11" i="1"/>
  <c r="F11" i="1"/>
  <c r="I11" i="1" s="1"/>
  <c r="G11" i="1"/>
  <c r="H12" i="1" l="1"/>
  <c r="F12" i="1"/>
  <c r="I12" i="1" s="1"/>
  <c r="G12" i="1"/>
  <c r="E13" i="1"/>
  <c r="H13" i="1" l="1"/>
  <c r="F13" i="1"/>
  <c r="I13" i="1" s="1"/>
  <c r="G13" i="1"/>
  <c r="E14" i="1"/>
  <c r="G14" i="1" l="1"/>
  <c r="E15" i="1"/>
  <c r="H14" i="1"/>
  <c r="F14" i="1"/>
  <c r="I14" i="1" l="1"/>
  <c r="F15" i="1"/>
  <c r="E16" i="1"/>
  <c r="H15" i="1"/>
  <c r="G15" i="1"/>
  <c r="I15" i="1" l="1"/>
  <c r="G16" i="1"/>
  <c r="E17" i="1"/>
  <c r="H16" i="1"/>
  <c r="F16" i="1"/>
  <c r="I16" i="1" s="1"/>
  <c r="E18" i="1" l="1"/>
  <c r="H17" i="1"/>
  <c r="G17" i="1"/>
  <c r="F17" i="1"/>
  <c r="I17" i="1" l="1"/>
  <c r="H18" i="1"/>
  <c r="E19" i="1"/>
  <c r="F18" i="1"/>
  <c r="I18" i="1" s="1"/>
  <c r="G18" i="1"/>
  <c r="H19" i="1" l="1"/>
  <c r="E20" i="1"/>
  <c r="G19" i="1"/>
  <c r="F19" i="1"/>
  <c r="I19" i="1" s="1"/>
  <c r="E21" i="1" l="1"/>
  <c r="H20" i="1"/>
  <c r="G20" i="1"/>
  <c r="F20" i="1"/>
  <c r="I20" i="1" l="1"/>
  <c r="F21" i="1"/>
  <c r="G21" i="1"/>
  <c r="E22" i="1"/>
  <c r="H21" i="1"/>
  <c r="I21" i="1" l="1"/>
  <c r="G22" i="1"/>
  <c r="F22" i="1"/>
  <c r="E23" i="1"/>
  <c r="H22" i="1"/>
  <c r="I22" i="1" l="1"/>
  <c r="H23" i="1"/>
  <c r="G23" i="1"/>
  <c r="E24" i="1"/>
  <c r="F23" i="1"/>
  <c r="I23" i="1" l="1"/>
  <c r="G24" i="1"/>
  <c r="F24" i="1"/>
  <c r="H24" i="1"/>
  <c r="E25" i="1"/>
  <c r="I24" i="1" l="1"/>
  <c r="G25" i="1"/>
  <c r="F25" i="1"/>
  <c r="E26" i="1"/>
  <c r="H25" i="1"/>
  <c r="I25" i="1" l="1"/>
  <c r="G26" i="1"/>
  <c r="F26" i="1"/>
  <c r="I26" i="1" s="1"/>
  <c r="E27" i="1"/>
  <c r="H26" i="1"/>
  <c r="G27" i="1" l="1"/>
  <c r="E28" i="1"/>
  <c r="H27" i="1"/>
  <c r="F27" i="1"/>
  <c r="I27" i="1" s="1"/>
  <c r="H28" i="1" l="1"/>
  <c r="E29" i="1"/>
  <c r="G28" i="1"/>
  <c r="F28" i="1"/>
  <c r="I28" i="1" s="1"/>
  <c r="F29" i="1" l="1"/>
  <c r="G29" i="1"/>
  <c r="H29" i="1"/>
  <c r="E30" i="1"/>
  <c r="I29" i="1" l="1"/>
  <c r="F30" i="1"/>
  <c r="E31" i="1"/>
  <c r="G30" i="1"/>
  <c r="H30" i="1"/>
  <c r="I30" i="1" l="1"/>
  <c r="G31" i="1"/>
  <c r="H31" i="1"/>
  <c r="E32" i="1"/>
  <c r="F31" i="1"/>
  <c r="I31" i="1" l="1"/>
  <c r="E33" i="1"/>
  <c r="G32" i="1"/>
  <c r="H32" i="1"/>
  <c r="F32" i="1"/>
  <c r="I32" i="1" s="1"/>
  <c r="G33" i="1" l="1"/>
  <c r="F33" i="1"/>
  <c r="I33" i="1"/>
  <c r="H33" i="1"/>
  <c r="E34" i="1"/>
  <c r="G34" i="1" l="1"/>
  <c r="E35" i="1"/>
  <c r="F34" i="1"/>
  <c r="H34" i="1"/>
  <c r="I34" i="1"/>
  <c r="G35" i="1" l="1"/>
  <c r="H35" i="1"/>
  <c r="I35" i="1"/>
  <c r="F35" i="1"/>
  <c r="E36" i="1"/>
  <c r="I36" i="1" l="1"/>
  <c r="F36" i="1"/>
  <c r="G36" i="1"/>
  <c r="H36" i="1"/>
  <c r="E37" i="1"/>
  <c r="H37" i="1" l="1"/>
  <c r="F37" i="1"/>
  <c r="G37" i="1"/>
  <c r="E38" i="1"/>
  <c r="I37" i="1"/>
  <c r="H38" i="1" l="1"/>
  <c r="E39" i="1"/>
  <c r="G38" i="1"/>
  <c r="F38" i="1"/>
  <c r="I38" i="1"/>
  <c r="I39" i="1" l="1"/>
  <c r="H39" i="1"/>
  <c r="G39" i="1"/>
  <c r="F39" i="1"/>
  <c r="E40" i="1"/>
  <c r="F40" i="1" l="1"/>
  <c r="E41" i="1"/>
  <c r="H40" i="1"/>
  <c r="G40" i="1"/>
  <c r="I40" i="1"/>
  <c r="E42" i="1" l="1"/>
  <c r="H41" i="1"/>
  <c r="G41" i="1"/>
  <c r="I41" i="1"/>
  <c r="F41" i="1"/>
  <c r="H42" i="1" l="1"/>
  <c r="I42" i="1"/>
  <c r="G42" i="1"/>
  <c r="E43" i="1"/>
  <c r="F42" i="1"/>
  <c r="G43" i="1" l="1"/>
  <c r="F43" i="1"/>
  <c r="E44" i="1"/>
  <c r="I43" i="1"/>
  <c r="H43" i="1"/>
  <c r="G44" i="1" l="1"/>
  <c r="I44" i="1"/>
  <c r="E45" i="1"/>
  <c r="F44" i="1"/>
  <c r="H44" i="1"/>
  <c r="G45" i="1" l="1"/>
  <c r="H45" i="1"/>
  <c r="I45" i="1"/>
  <c r="E46" i="1"/>
  <c r="F45" i="1"/>
  <c r="H46" i="1" l="1"/>
  <c r="F46" i="1"/>
  <c r="E47" i="1"/>
  <c r="G46" i="1"/>
  <c r="I46" i="1"/>
  <c r="G47" i="1" l="1"/>
  <c r="H47" i="1"/>
  <c r="F47" i="1"/>
  <c r="E48" i="1"/>
  <c r="I47" i="1"/>
  <c r="H48" i="1" l="1"/>
  <c r="I48" i="1"/>
  <c r="F48" i="1"/>
  <c r="G48" i="1"/>
  <c r="E49" i="1"/>
  <c r="F49" i="1" l="1"/>
  <c r="I49" i="1"/>
  <c r="E50" i="1"/>
  <c r="H49" i="1"/>
  <c r="G49" i="1"/>
  <c r="H50" i="1" l="1"/>
  <c r="E51" i="1"/>
  <c r="F50" i="1"/>
  <c r="G50" i="1"/>
  <c r="I50" i="1"/>
  <c r="I51" i="1" l="1"/>
  <c r="E52" i="1"/>
  <c r="F51" i="1"/>
  <c r="G51" i="1"/>
  <c r="H51" i="1"/>
  <c r="H52" i="1" l="1"/>
  <c r="F52" i="1"/>
  <c r="E53" i="1"/>
  <c r="I52" i="1"/>
  <c r="G52" i="1"/>
  <c r="G53" i="1" l="1"/>
  <c r="F53" i="1"/>
  <c r="E54" i="1"/>
  <c r="I53" i="1"/>
  <c r="H53" i="1"/>
  <c r="I54" i="1" l="1"/>
  <c r="F54" i="1"/>
  <c r="G54" i="1"/>
  <c r="H54" i="1"/>
  <c r="E55" i="1"/>
  <c r="G55" i="1" l="1"/>
  <c r="H55" i="1"/>
  <c r="F55" i="1"/>
  <c r="E56" i="1"/>
  <c r="I55" i="1"/>
  <c r="F56" i="1" l="1"/>
  <c r="H56" i="1"/>
  <c r="E57" i="1"/>
  <c r="G56" i="1"/>
  <c r="I56" i="1"/>
  <c r="F57" i="1" l="1"/>
  <c r="E58" i="1"/>
  <c r="H57" i="1"/>
  <c r="I57" i="1"/>
  <c r="G57" i="1"/>
  <c r="H58" i="1" l="1"/>
  <c r="I58" i="1"/>
  <c r="E59" i="1"/>
  <c r="F58" i="1"/>
  <c r="G58" i="1"/>
  <c r="G59" i="1" l="1"/>
  <c r="I59" i="1"/>
  <c r="E60" i="1"/>
  <c r="F59" i="1"/>
  <c r="H59" i="1"/>
  <c r="H60" i="1" l="1"/>
  <c r="E61" i="1"/>
  <c r="I60" i="1"/>
  <c r="G60" i="1"/>
  <c r="F60" i="1"/>
  <c r="I61" i="1" l="1"/>
  <c r="E62" i="1"/>
  <c r="H61" i="1"/>
  <c r="F61" i="1"/>
  <c r="G61" i="1"/>
  <c r="E63" i="1" l="1"/>
  <c r="H62" i="1"/>
  <c r="F62" i="1"/>
  <c r="I62" i="1"/>
  <c r="G62" i="1"/>
  <c r="I63" i="1" l="1"/>
  <c r="G63" i="1"/>
  <c r="H63" i="1"/>
  <c r="F63" i="1"/>
  <c r="E64" i="1"/>
  <c r="I64" i="1" l="1"/>
  <c r="H64" i="1"/>
  <c r="G64" i="1"/>
  <c r="F64" i="1"/>
  <c r="E65" i="1"/>
  <c r="G65" i="1" l="1"/>
  <c r="I65" i="1"/>
  <c r="E66" i="1"/>
  <c r="F65" i="1"/>
  <c r="H65" i="1"/>
  <c r="H66" i="1" l="1"/>
  <c r="I66" i="1"/>
  <c r="G66" i="1"/>
  <c r="E67" i="1"/>
  <c r="F66" i="1"/>
  <c r="F67" i="1" l="1"/>
  <c r="E68" i="1"/>
  <c r="I67" i="1"/>
  <c r="G67" i="1"/>
  <c r="H67" i="1"/>
  <c r="H68" i="1" l="1"/>
  <c r="G68" i="1"/>
  <c r="F68" i="1"/>
  <c r="E69" i="1"/>
  <c r="I68" i="1"/>
  <c r="G69" i="1" l="1"/>
  <c r="I69" i="1"/>
  <c r="H69" i="1"/>
  <c r="F69" i="1"/>
  <c r="E70" i="1"/>
  <c r="F70" i="1" l="1"/>
  <c r="I70" i="1"/>
  <c r="G70" i="1"/>
  <c r="E71" i="1"/>
  <c r="H70" i="1"/>
  <c r="H71" i="1" l="1"/>
  <c r="G71" i="1"/>
  <c r="F71" i="1"/>
  <c r="I71" i="1"/>
  <c r="E72" i="1"/>
  <c r="E73" i="1" l="1"/>
  <c r="H72" i="1"/>
  <c r="I72" i="1"/>
  <c r="G72" i="1"/>
  <c r="F72" i="1"/>
  <c r="H73" i="1" l="1"/>
  <c r="G73" i="1"/>
  <c r="F73" i="1"/>
  <c r="I73" i="1"/>
  <c r="E74" i="1"/>
  <c r="H74" i="1" l="1"/>
  <c r="E75" i="1"/>
  <c r="I74" i="1"/>
  <c r="F74" i="1"/>
  <c r="G74" i="1"/>
  <c r="F75" i="1" l="1"/>
  <c r="E76" i="1"/>
  <c r="H75" i="1"/>
  <c r="G75" i="1"/>
  <c r="I75" i="1"/>
  <c r="G76" i="1" l="1"/>
  <c r="F76" i="1"/>
  <c r="I76" i="1"/>
  <c r="E77" i="1"/>
  <c r="H76" i="1"/>
  <c r="G77" i="1" l="1"/>
  <c r="I77" i="1"/>
  <c r="F77" i="1"/>
  <c r="H77" i="1"/>
  <c r="E78" i="1"/>
  <c r="I78" i="1" l="1"/>
  <c r="F78" i="1"/>
  <c r="E79" i="1"/>
  <c r="G78" i="1"/>
  <c r="H78" i="1"/>
  <c r="I79" i="1" l="1"/>
  <c r="H79" i="1"/>
  <c r="E80" i="1"/>
  <c r="F79" i="1"/>
  <c r="G79" i="1"/>
  <c r="H80" i="1" l="1"/>
  <c r="G80" i="1"/>
  <c r="F80" i="1"/>
  <c r="E81" i="1"/>
  <c r="I80" i="1"/>
  <c r="I81" i="1" l="1"/>
  <c r="G81" i="1"/>
  <c r="F81" i="1"/>
  <c r="E82" i="1"/>
  <c r="H81" i="1"/>
  <c r="F82" i="1" l="1"/>
  <c r="E83" i="1"/>
  <c r="H82" i="1"/>
  <c r="I82" i="1"/>
  <c r="G82" i="1"/>
  <c r="I83" i="1" l="1"/>
  <c r="E84" i="1"/>
  <c r="G83" i="1"/>
  <c r="F83" i="1"/>
  <c r="H83" i="1"/>
  <c r="H84" i="1" l="1"/>
  <c r="I84" i="1"/>
  <c r="G84" i="1"/>
  <c r="E85" i="1"/>
  <c r="F84" i="1"/>
  <c r="G85" i="1" l="1"/>
  <c r="F85" i="1"/>
  <c r="H85" i="1"/>
  <c r="E86" i="1"/>
  <c r="I85" i="1"/>
  <c r="I86" i="1" l="1"/>
  <c r="F86" i="1"/>
  <c r="E87" i="1"/>
  <c r="H86" i="1"/>
  <c r="G86" i="1"/>
  <c r="E88" i="1" l="1"/>
  <c r="G87" i="1"/>
  <c r="H87" i="1"/>
  <c r="I87" i="1"/>
  <c r="F87" i="1"/>
  <c r="H88" i="1" l="1"/>
  <c r="F88" i="1"/>
  <c r="I88" i="1"/>
  <c r="G88" i="1"/>
  <c r="E89" i="1"/>
  <c r="G89" i="1" l="1"/>
  <c r="I89" i="1"/>
  <c r="E90" i="1"/>
  <c r="F89" i="1"/>
  <c r="H89" i="1"/>
  <c r="I90" i="1" l="1"/>
  <c r="H90" i="1"/>
  <c r="F90" i="1"/>
  <c r="E91" i="1"/>
  <c r="G90" i="1"/>
  <c r="I91" i="1" l="1"/>
  <c r="H91" i="1"/>
  <c r="F91" i="1"/>
  <c r="E92" i="1"/>
  <c r="G91" i="1"/>
  <c r="H92" i="1" l="1"/>
  <c r="E93" i="1"/>
  <c r="I92" i="1"/>
  <c r="F92" i="1"/>
  <c r="G92" i="1"/>
  <c r="E94" i="1" l="1"/>
  <c r="F93" i="1"/>
  <c r="G93" i="1"/>
  <c r="H93" i="1"/>
  <c r="I93" i="1"/>
  <c r="E95" i="1" l="1"/>
  <c r="I94" i="1"/>
  <c r="G94" i="1"/>
  <c r="H94" i="1"/>
  <c r="F94" i="1"/>
  <c r="E96" i="1" l="1"/>
  <c r="H95" i="1"/>
  <c r="G95" i="1"/>
  <c r="I95" i="1"/>
  <c r="F95" i="1"/>
  <c r="F96" i="1" l="1"/>
  <c r="H96" i="1"/>
  <c r="I96" i="1"/>
  <c r="G96" i="1"/>
  <c r="E97" i="1"/>
  <c r="G97" i="1" l="1"/>
  <c r="H97" i="1"/>
  <c r="I97" i="1"/>
  <c r="E98" i="1"/>
  <c r="F97" i="1"/>
  <c r="F98" i="1" l="1"/>
  <c r="I98" i="1"/>
  <c r="G98" i="1"/>
  <c r="H98" i="1"/>
  <c r="E99" i="1"/>
  <c r="I99" i="1" l="1"/>
  <c r="H99" i="1"/>
  <c r="F99" i="1"/>
  <c r="E100" i="1"/>
  <c r="G99" i="1"/>
  <c r="E101" i="1" l="1"/>
  <c r="I100" i="1"/>
  <c r="G100" i="1"/>
  <c r="F100" i="1"/>
  <c r="H100" i="1"/>
  <c r="H101" i="1" l="1"/>
  <c r="F101" i="1"/>
  <c r="E102" i="1"/>
  <c r="I101" i="1"/>
  <c r="G101" i="1"/>
  <c r="I102" i="1" l="1"/>
  <c r="F102" i="1"/>
  <c r="H102" i="1"/>
  <c r="G102" i="1"/>
  <c r="E103" i="1"/>
  <c r="I103" i="1" l="1"/>
  <c r="E104" i="1"/>
  <c r="H103" i="1"/>
  <c r="G103" i="1"/>
  <c r="F103" i="1"/>
  <c r="E105" i="1" l="1"/>
  <c r="I104" i="1"/>
  <c r="H104" i="1"/>
  <c r="G104" i="1"/>
  <c r="F104" i="1"/>
  <c r="E106" i="1" l="1"/>
  <c r="I105" i="1"/>
  <c r="H105" i="1"/>
  <c r="G105" i="1"/>
  <c r="F105" i="1"/>
  <c r="H106" i="1" l="1"/>
  <c r="F106" i="1"/>
  <c r="G106" i="1"/>
  <c r="E107" i="1"/>
  <c r="I106" i="1"/>
  <c r="F107" i="1" l="1"/>
  <c r="E108" i="1"/>
  <c r="G107" i="1"/>
  <c r="I107" i="1"/>
  <c r="H107" i="1"/>
  <c r="H108" i="1" l="1"/>
  <c r="G108" i="1"/>
  <c r="I108" i="1"/>
  <c r="F108" i="1"/>
  <c r="E109" i="1"/>
  <c r="F109" i="1" l="1"/>
  <c r="I109" i="1"/>
  <c r="H109" i="1"/>
  <c r="E110" i="1"/>
  <c r="G109" i="1"/>
  <c r="F110" i="1" l="1"/>
  <c r="E111" i="1"/>
  <c r="G110" i="1"/>
  <c r="H110" i="1"/>
  <c r="I110" i="1"/>
  <c r="E112" i="1" l="1"/>
  <c r="H111" i="1"/>
  <c r="F111" i="1"/>
  <c r="I111" i="1"/>
  <c r="G111" i="1"/>
  <c r="H112" i="1" l="1"/>
  <c r="E113" i="1"/>
  <c r="I112" i="1"/>
  <c r="F112" i="1"/>
  <c r="G112" i="1"/>
  <c r="E114" i="1" l="1"/>
  <c r="I113" i="1"/>
  <c r="G113" i="1"/>
  <c r="H113" i="1"/>
  <c r="F113" i="1"/>
  <c r="G114" i="1" l="1"/>
  <c r="F114" i="1"/>
  <c r="H114" i="1"/>
  <c r="E115" i="1"/>
  <c r="I114" i="1"/>
  <c r="I115" i="1" l="1"/>
  <c r="H115" i="1"/>
  <c r="F115" i="1"/>
  <c r="E116" i="1"/>
  <c r="G115" i="1"/>
  <c r="G116" i="1" l="1"/>
  <c r="I116" i="1"/>
  <c r="E117" i="1"/>
  <c r="F116" i="1"/>
  <c r="H116" i="1"/>
  <c r="E118" i="1" l="1"/>
  <c r="F117" i="1"/>
  <c r="I117" i="1"/>
  <c r="H117" i="1"/>
  <c r="G117" i="1"/>
  <c r="E119" i="1" l="1"/>
  <c r="F118" i="1"/>
  <c r="G118" i="1"/>
  <c r="I118" i="1"/>
  <c r="H118" i="1"/>
  <c r="I119" i="1" l="1"/>
  <c r="F119" i="1"/>
  <c r="H119" i="1"/>
  <c r="G119" i="1"/>
  <c r="E120" i="1"/>
  <c r="G120" i="1" l="1"/>
  <c r="I120" i="1"/>
  <c r="F120" i="1"/>
  <c r="E121" i="1"/>
  <c r="H120" i="1"/>
  <c r="F121" i="1" l="1"/>
  <c r="I121" i="1"/>
  <c r="E122" i="1"/>
  <c r="G121" i="1"/>
  <c r="H121" i="1"/>
  <c r="F122" i="1" l="1"/>
  <c r="E123" i="1"/>
  <c r="I122" i="1"/>
  <c r="H122" i="1"/>
  <c r="G122" i="1"/>
  <c r="E124" i="1" l="1"/>
  <c r="I123" i="1"/>
  <c r="F123" i="1"/>
  <c r="G123" i="1"/>
  <c r="H123" i="1"/>
  <c r="F124" i="1" l="1"/>
  <c r="G124" i="1"/>
  <c r="I124" i="1"/>
  <c r="H124" i="1"/>
  <c r="E125" i="1"/>
  <c r="F125" i="1" l="1"/>
  <c r="I125" i="1"/>
  <c r="H125" i="1"/>
  <c r="E126" i="1"/>
  <c r="G125" i="1"/>
  <c r="E127" i="1" l="1"/>
  <c r="I126" i="1"/>
  <c r="G126" i="1"/>
  <c r="H126" i="1"/>
  <c r="F126" i="1"/>
  <c r="F127" i="1" l="1"/>
  <c r="I127" i="1"/>
  <c r="H127" i="1"/>
  <c r="G127" i="1"/>
  <c r="E128" i="1"/>
  <c r="E129" i="1" l="1"/>
  <c r="H128" i="1"/>
  <c r="G128" i="1"/>
  <c r="I128" i="1"/>
  <c r="F128" i="1"/>
  <c r="G129" i="1" l="1"/>
  <c r="F129" i="1"/>
  <c r="E130" i="1"/>
  <c r="H129" i="1"/>
  <c r="I129" i="1"/>
  <c r="H130" i="1" l="1"/>
  <c r="E131" i="1"/>
  <c r="G130" i="1"/>
  <c r="F130" i="1"/>
  <c r="I130" i="1"/>
  <c r="I131" i="1" l="1"/>
  <c r="G131" i="1"/>
  <c r="F131" i="1"/>
  <c r="E132" i="1"/>
  <c r="H131" i="1"/>
  <c r="H132" i="1" l="1"/>
  <c r="G132" i="1"/>
  <c r="F132" i="1"/>
  <c r="I132" i="1"/>
  <c r="E133" i="1"/>
  <c r="F133" i="1" l="1"/>
  <c r="E134" i="1"/>
  <c r="H133" i="1"/>
  <c r="I133" i="1"/>
  <c r="G133" i="1"/>
  <c r="I134" i="1" l="1"/>
  <c r="F134" i="1"/>
  <c r="H134" i="1"/>
  <c r="G134" i="1"/>
  <c r="E135" i="1"/>
  <c r="G135" i="1" l="1"/>
  <c r="E136" i="1"/>
  <c r="F135" i="1"/>
  <c r="I135" i="1"/>
  <c r="H135" i="1"/>
  <c r="F136" i="1" l="1"/>
  <c r="G136" i="1"/>
  <c r="H136" i="1"/>
  <c r="E137" i="1"/>
  <c r="I136" i="1"/>
  <c r="F137" i="1" l="1"/>
  <c r="I137" i="1"/>
  <c r="G137" i="1"/>
  <c r="E138" i="1"/>
  <c r="H137" i="1"/>
  <c r="I138" i="1" l="1"/>
  <c r="H138" i="1"/>
  <c r="E139" i="1"/>
  <c r="G138" i="1"/>
  <c r="F138" i="1"/>
  <c r="F139" i="1" l="1"/>
  <c r="H139" i="1"/>
  <c r="G139" i="1"/>
  <c r="I139" i="1"/>
  <c r="E140" i="1"/>
  <c r="G140" i="1" l="1"/>
  <c r="H140" i="1"/>
  <c r="I140" i="1"/>
  <c r="F140" i="1"/>
  <c r="E141" i="1"/>
  <c r="I141" i="1" l="1"/>
  <c r="F141" i="1"/>
  <c r="E142" i="1"/>
  <c r="G141" i="1"/>
  <c r="H141" i="1"/>
  <c r="E143" i="1" l="1"/>
  <c r="I142" i="1"/>
  <c r="G142" i="1"/>
  <c r="F142" i="1"/>
  <c r="H142" i="1"/>
  <c r="E144" i="1" l="1"/>
  <c r="I143" i="1"/>
  <c r="F143" i="1"/>
  <c r="G143" i="1"/>
  <c r="H143" i="1"/>
  <c r="E145" i="1" l="1"/>
  <c r="H144" i="1"/>
  <c r="I144" i="1"/>
  <c r="F144" i="1"/>
  <c r="G144" i="1"/>
  <c r="E146" i="1" l="1"/>
  <c r="H145" i="1"/>
  <c r="F145" i="1"/>
  <c r="I145" i="1"/>
  <c r="G145" i="1"/>
  <c r="I146" i="1" l="1"/>
  <c r="H146" i="1"/>
  <c r="F146" i="1"/>
  <c r="E147" i="1"/>
  <c r="G146" i="1"/>
  <c r="E148" i="1" l="1"/>
  <c r="H147" i="1"/>
  <c r="I147" i="1"/>
  <c r="G147" i="1"/>
  <c r="F147" i="1"/>
  <c r="H148" i="1" l="1"/>
  <c r="E149" i="1"/>
  <c r="F148" i="1"/>
  <c r="I148" i="1"/>
  <c r="G148" i="1"/>
  <c r="F149" i="1" l="1"/>
  <c r="G149" i="1"/>
  <c r="H149" i="1"/>
  <c r="E150" i="1"/>
  <c r="I149" i="1"/>
  <c r="I150" i="1" l="1"/>
  <c r="F150" i="1"/>
  <c r="H150" i="1"/>
  <c r="E151" i="1"/>
  <c r="G150" i="1"/>
  <c r="E152" i="1" l="1"/>
  <c r="G151" i="1"/>
  <c r="H151" i="1"/>
  <c r="F151" i="1"/>
  <c r="I151" i="1"/>
  <c r="G152" i="1" l="1"/>
  <c r="H152" i="1"/>
  <c r="E153" i="1"/>
  <c r="F152" i="1"/>
  <c r="I152" i="1"/>
  <c r="I153" i="1" l="1"/>
  <c r="F153" i="1"/>
  <c r="G153" i="1"/>
  <c r="H153" i="1"/>
  <c r="E154" i="1"/>
  <c r="F154" i="1" l="1"/>
  <c r="E155" i="1"/>
  <c r="H154" i="1"/>
  <c r="I154" i="1"/>
  <c r="G154" i="1"/>
  <c r="F155" i="1" l="1"/>
  <c r="I155" i="1"/>
  <c r="E156" i="1"/>
  <c r="G155" i="1"/>
  <c r="H155" i="1"/>
  <c r="G156" i="1" l="1"/>
  <c r="E157" i="1"/>
  <c r="I156" i="1"/>
  <c r="F156" i="1"/>
  <c r="H156" i="1"/>
  <c r="H157" i="1" l="1"/>
  <c r="G157" i="1"/>
  <c r="F157" i="1"/>
  <c r="E158" i="1"/>
  <c r="I157" i="1"/>
  <c r="E159" i="1" l="1"/>
  <c r="F158" i="1"/>
  <c r="H158" i="1"/>
  <c r="I158" i="1"/>
  <c r="G158" i="1"/>
  <c r="E160" i="1" l="1"/>
  <c r="F159" i="1"/>
  <c r="G159" i="1"/>
  <c r="I159" i="1"/>
  <c r="H159" i="1"/>
  <c r="G160" i="1" l="1"/>
  <c r="F160" i="1"/>
  <c r="H160" i="1"/>
  <c r="I160" i="1"/>
  <c r="E161" i="1"/>
  <c r="G161" i="1" l="1"/>
  <c r="E162" i="1"/>
  <c r="H161" i="1"/>
  <c r="I161" i="1"/>
  <c r="F161" i="1"/>
  <c r="E163" i="1" l="1"/>
  <c r="F162" i="1"/>
  <c r="I162" i="1"/>
  <c r="H162" i="1"/>
  <c r="G162" i="1"/>
  <c r="H163" i="1" l="1"/>
  <c r="E164" i="1"/>
  <c r="I163" i="1"/>
  <c r="G163" i="1"/>
  <c r="F163" i="1"/>
  <c r="E165" i="1" l="1"/>
  <c r="I164" i="1"/>
  <c r="G164" i="1"/>
  <c r="H164" i="1"/>
  <c r="F164" i="1"/>
  <c r="G165" i="1" l="1"/>
  <c r="H165" i="1"/>
  <c r="F165" i="1"/>
  <c r="E166" i="1"/>
  <c r="I165" i="1"/>
  <c r="E167" i="1" l="1"/>
  <c r="F166" i="1"/>
  <c r="I166" i="1"/>
  <c r="G166" i="1"/>
  <c r="H166" i="1"/>
  <c r="G167" i="1" l="1"/>
  <c r="H167" i="1"/>
  <c r="F167" i="1"/>
  <c r="E168" i="1"/>
  <c r="I167" i="1"/>
  <c r="E169" i="1" l="1"/>
  <c r="F168" i="1"/>
  <c r="I168" i="1"/>
  <c r="G168" i="1"/>
  <c r="H168" i="1"/>
  <c r="E170" i="1" l="1"/>
  <c r="G169" i="1"/>
  <c r="H169" i="1"/>
  <c r="F169" i="1"/>
  <c r="I169" i="1"/>
  <c r="F170" i="1" l="1"/>
  <c r="E171" i="1"/>
  <c r="H170" i="1"/>
  <c r="G170" i="1"/>
  <c r="I170" i="1"/>
  <c r="I171" i="1" l="1"/>
  <c r="E172" i="1"/>
  <c r="G171" i="1"/>
  <c r="H171" i="1"/>
  <c r="F171" i="1"/>
  <c r="I172" i="1" l="1"/>
  <c r="H172" i="1"/>
  <c r="F172" i="1"/>
  <c r="E173" i="1"/>
  <c r="G172" i="1"/>
  <c r="F173" i="1" l="1"/>
  <c r="H173" i="1"/>
  <c r="G173" i="1"/>
  <c r="I173" i="1"/>
  <c r="E174" i="1"/>
  <c r="F174" i="1" l="1"/>
  <c r="E175" i="1"/>
  <c r="I174" i="1"/>
  <c r="H174" i="1"/>
  <c r="G174" i="1"/>
  <c r="E176" i="1" l="1"/>
  <c r="I175" i="1"/>
  <c r="H175" i="1"/>
  <c r="F175" i="1"/>
  <c r="G175" i="1"/>
  <c r="F176" i="1" l="1"/>
  <c r="H176" i="1"/>
  <c r="G176" i="1"/>
  <c r="E177" i="1"/>
  <c r="I176" i="1"/>
  <c r="H177" i="1" l="1"/>
  <c r="G177" i="1"/>
  <c r="F177" i="1"/>
  <c r="I177" i="1"/>
  <c r="E178" i="1"/>
  <c r="E179" i="1" l="1"/>
  <c r="G178" i="1"/>
  <c r="F178" i="1"/>
  <c r="I178" i="1"/>
  <c r="H178" i="1"/>
  <c r="H179" i="1" l="1"/>
  <c r="F179" i="1"/>
  <c r="G179" i="1"/>
  <c r="E180" i="1"/>
  <c r="I179" i="1"/>
  <c r="G180" i="1" l="1"/>
  <c r="F180" i="1"/>
  <c r="H180" i="1"/>
  <c r="E181" i="1"/>
  <c r="I180" i="1"/>
  <c r="H181" i="1" l="1"/>
  <c r="G181" i="1"/>
  <c r="I181" i="1"/>
  <c r="F181" i="1"/>
  <c r="E182" i="1"/>
  <c r="E183" i="1" l="1"/>
  <c r="G182" i="1"/>
  <c r="I182" i="1"/>
  <c r="F182" i="1"/>
  <c r="H182" i="1"/>
  <c r="G183" i="1" l="1"/>
  <c r="F183" i="1"/>
  <c r="H183" i="1"/>
  <c r="E184" i="1"/>
  <c r="I183" i="1"/>
  <c r="H184" i="1" l="1"/>
  <c r="G184" i="1"/>
  <c r="E185" i="1"/>
  <c r="F184" i="1"/>
  <c r="I184" i="1"/>
  <c r="I185" i="1" l="1"/>
  <c r="E186" i="1"/>
  <c r="F185" i="1"/>
  <c r="H185" i="1"/>
  <c r="G185" i="1"/>
  <c r="E187" i="1" l="1"/>
  <c r="H186" i="1"/>
  <c r="G186" i="1"/>
  <c r="I186" i="1"/>
  <c r="F186" i="1"/>
  <c r="H187" i="1" l="1"/>
  <c r="E188" i="1"/>
  <c r="I187" i="1"/>
  <c r="F187" i="1"/>
  <c r="G187" i="1"/>
  <c r="I188" i="1" l="1"/>
  <c r="F188" i="1"/>
  <c r="H188" i="1"/>
  <c r="E189" i="1"/>
  <c r="G188" i="1"/>
  <c r="G189" i="1" l="1"/>
  <c r="I189" i="1"/>
  <c r="F189" i="1"/>
  <c r="E190" i="1"/>
  <c r="H189" i="1"/>
  <c r="E191" i="1" l="1"/>
  <c r="H190" i="1"/>
  <c r="F190" i="1"/>
  <c r="G190" i="1"/>
  <c r="I190" i="1"/>
  <c r="E192" i="1" l="1"/>
  <c r="H191" i="1"/>
  <c r="I191" i="1"/>
  <c r="F191" i="1"/>
  <c r="G191" i="1"/>
  <c r="E193" i="1" l="1"/>
  <c r="I192" i="1"/>
  <c r="H192" i="1"/>
  <c r="F192" i="1"/>
  <c r="G192" i="1"/>
  <c r="F193" i="1" l="1"/>
  <c r="I193" i="1"/>
  <c r="G193" i="1"/>
  <c r="E194" i="1"/>
  <c r="H193" i="1"/>
  <c r="E195" i="1" l="1"/>
  <c r="I194" i="1"/>
  <c r="G194" i="1"/>
  <c r="H194" i="1"/>
  <c r="F194" i="1"/>
  <c r="H195" i="1" l="1"/>
  <c r="I195" i="1"/>
  <c r="G195" i="1"/>
  <c r="E196" i="1"/>
  <c r="F195" i="1"/>
  <c r="F196" i="1" l="1"/>
  <c r="E197" i="1"/>
  <c r="I196" i="1"/>
  <c r="G196" i="1"/>
  <c r="H196" i="1"/>
  <c r="E198" i="1" l="1"/>
  <c r="F197" i="1"/>
  <c r="H197" i="1"/>
  <c r="I197" i="1"/>
  <c r="G197" i="1"/>
  <c r="F198" i="1" l="1"/>
  <c r="I198" i="1"/>
  <c r="H198" i="1"/>
  <c r="G198" i="1"/>
  <c r="E199" i="1"/>
  <c r="I199" i="1" l="1"/>
  <c r="H199" i="1"/>
  <c r="F199" i="1"/>
  <c r="G199" i="1"/>
  <c r="E200" i="1"/>
  <c r="G200" i="1" l="1"/>
  <c r="E201" i="1"/>
  <c r="I200" i="1"/>
  <c r="F200" i="1"/>
  <c r="H200" i="1"/>
  <c r="E202" i="1" l="1"/>
  <c r="H201" i="1"/>
  <c r="F201" i="1"/>
  <c r="I201" i="1"/>
  <c r="G201" i="1"/>
  <c r="H202" i="1" l="1"/>
  <c r="E203" i="1"/>
  <c r="G202" i="1"/>
  <c r="F202" i="1"/>
  <c r="I202" i="1"/>
  <c r="H203" i="1" l="1"/>
  <c r="E204" i="1"/>
  <c r="G203" i="1"/>
  <c r="F203" i="1"/>
  <c r="I203" i="1"/>
  <c r="E205" i="1" l="1"/>
  <c r="I204" i="1"/>
  <c r="G204" i="1"/>
  <c r="F204" i="1"/>
  <c r="H204" i="1"/>
  <c r="E206" i="1" l="1"/>
  <c r="F205" i="1"/>
  <c r="I205" i="1"/>
  <c r="H205" i="1"/>
  <c r="G205" i="1"/>
  <c r="F206" i="1" l="1"/>
  <c r="H206" i="1"/>
  <c r="G206" i="1"/>
  <c r="E207" i="1"/>
  <c r="I206" i="1"/>
  <c r="I207" i="1" l="1"/>
  <c r="G207" i="1"/>
  <c r="H207" i="1"/>
  <c r="E208" i="1"/>
  <c r="F207" i="1"/>
  <c r="H208" i="1" l="1"/>
  <c r="E209" i="1"/>
  <c r="I208" i="1"/>
  <c r="F208" i="1"/>
  <c r="G208" i="1"/>
  <c r="I209" i="1" l="1"/>
  <c r="H209" i="1"/>
  <c r="G209" i="1"/>
  <c r="F209" i="1"/>
  <c r="E210" i="1"/>
  <c r="E211" i="1" l="1"/>
  <c r="I210" i="1"/>
  <c r="G210" i="1"/>
  <c r="F210" i="1"/>
  <c r="H210" i="1"/>
  <c r="I211" i="1" l="1"/>
  <c r="H211" i="1"/>
  <c r="G211" i="1"/>
  <c r="E212" i="1"/>
  <c r="F211" i="1"/>
  <c r="I212" i="1" l="1"/>
  <c r="F212" i="1"/>
  <c r="E213" i="1"/>
  <c r="H212" i="1"/>
  <c r="G212" i="1"/>
  <c r="F213" i="1" l="1"/>
  <c r="E214" i="1"/>
  <c r="I213" i="1"/>
  <c r="G213" i="1"/>
  <c r="H213" i="1"/>
  <c r="E215" i="1" l="1"/>
  <c r="F214" i="1"/>
  <c r="H214" i="1"/>
  <c r="G214" i="1"/>
  <c r="I214" i="1"/>
  <c r="E216" i="1" l="1"/>
  <c r="I215" i="1"/>
  <c r="H215" i="1"/>
  <c r="F215" i="1"/>
  <c r="G215" i="1"/>
  <c r="H216" i="1" l="1"/>
  <c r="I216" i="1"/>
  <c r="F216" i="1"/>
  <c r="E217" i="1"/>
  <c r="G216" i="1"/>
  <c r="I217" i="1" l="1"/>
  <c r="E218" i="1"/>
  <c r="F217" i="1"/>
  <c r="H217" i="1"/>
  <c r="G217" i="1"/>
  <c r="G218" i="1" l="1"/>
  <c r="E219" i="1"/>
  <c r="I218" i="1"/>
  <c r="H218" i="1"/>
  <c r="F218" i="1"/>
  <c r="H219" i="1" l="1"/>
  <c r="F219" i="1"/>
  <c r="G219" i="1"/>
  <c r="E220" i="1"/>
  <c r="I219" i="1"/>
  <c r="H220" i="1" l="1"/>
  <c r="E221" i="1"/>
  <c r="I220" i="1"/>
  <c r="F220" i="1"/>
  <c r="G220" i="1"/>
  <c r="I221" i="1" l="1"/>
  <c r="F221" i="1"/>
  <c r="H221" i="1"/>
  <c r="E222" i="1"/>
  <c r="G221" i="1"/>
  <c r="E223" i="1" l="1"/>
  <c r="I222" i="1"/>
  <c r="H222" i="1"/>
  <c r="F222" i="1"/>
  <c r="G222" i="1"/>
  <c r="H223" i="1" l="1"/>
  <c r="E224" i="1"/>
  <c r="G223" i="1"/>
  <c r="F223" i="1"/>
  <c r="I223" i="1"/>
  <c r="G224" i="1" l="1"/>
  <c r="F224" i="1"/>
  <c r="I224" i="1"/>
  <c r="E225" i="1"/>
  <c r="H224" i="1"/>
  <c r="E226" i="1" l="1"/>
  <c r="H225" i="1"/>
  <c r="G225" i="1"/>
  <c r="I225" i="1"/>
  <c r="F225" i="1"/>
  <c r="I226" i="1" l="1"/>
  <c r="E227" i="1"/>
  <c r="F226" i="1"/>
  <c r="H226" i="1"/>
  <c r="G226" i="1"/>
  <c r="I227" i="1" l="1"/>
  <c r="H227" i="1"/>
  <c r="E228" i="1"/>
  <c r="F227" i="1"/>
  <c r="G227" i="1"/>
  <c r="I228" i="1" l="1"/>
  <c r="E229" i="1"/>
  <c r="H228" i="1"/>
  <c r="G228" i="1"/>
  <c r="F228" i="1"/>
  <c r="F229" i="1" l="1"/>
  <c r="G229" i="1"/>
  <c r="I229" i="1"/>
  <c r="H229" i="1"/>
  <c r="E230" i="1"/>
  <c r="I230" i="1" l="1"/>
  <c r="E231" i="1"/>
  <c r="F230" i="1"/>
  <c r="G230" i="1"/>
  <c r="H230" i="1"/>
  <c r="E232" i="1" l="1"/>
  <c r="H231" i="1"/>
  <c r="G231" i="1"/>
  <c r="I231" i="1"/>
  <c r="F231" i="1"/>
  <c r="I232" i="1" l="1"/>
  <c r="G232" i="1"/>
  <c r="H232" i="1"/>
  <c r="F232" i="1"/>
  <c r="E233" i="1"/>
  <c r="H233" i="1" l="1"/>
  <c r="I233" i="1"/>
  <c r="F233" i="1"/>
  <c r="G233" i="1"/>
  <c r="E234" i="1"/>
  <c r="H234" i="1" l="1"/>
  <c r="F234" i="1"/>
  <c r="G234" i="1"/>
  <c r="I234" i="1"/>
  <c r="E235" i="1"/>
  <c r="E236" i="1" l="1"/>
  <c r="H235" i="1"/>
  <c r="F235" i="1"/>
  <c r="G235" i="1"/>
  <c r="I235" i="1"/>
  <c r="E237" i="1" l="1"/>
  <c r="I236" i="1"/>
  <c r="H236" i="1"/>
  <c r="G236" i="1"/>
  <c r="F236" i="1"/>
  <c r="G237" i="1" l="1"/>
  <c r="I237" i="1"/>
  <c r="F237" i="1"/>
  <c r="H237" i="1"/>
  <c r="E238" i="1"/>
  <c r="E239" i="1" l="1"/>
  <c r="I238" i="1"/>
  <c r="G238" i="1"/>
  <c r="H238" i="1"/>
  <c r="F238" i="1"/>
  <c r="I239" i="1" l="1"/>
  <c r="G239" i="1"/>
  <c r="F239" i="1"/>
  <c r="E240" i="1"/>
  <c r="H239" i="1"/>
  <c r="E241" i="1" l="1"/>
  <c r="F240" i="1"/>
  <c r="H240" i="1"/>
  <c r="G240" i="1"/>
  <c r="I240" i="1"/>
  <c r="E242" i="1" l="1"/>
  <c r="G241" i="1"/>
  <c r="F241" i="1"/>
  <c r="I241" i="1"/>
  <c r="H241" i="1"/>
  <c r="E243" i="1" l="1"/>
  <c r="G242" i="1"/>
  <c r="I242" i="1"/>
  <c r="H242" i="1"/>
  <c r="F242" i="1"/>
  <c r="G243" i="1" l="1"/>
  <c r="H243" i="1"/>
  <c r="I243" i="1"/>
  <c r="E244" i="1"/>
  <c r="F243" i="1"/>
  <c r="G244" i="1" l="1"/>
  <c r="I244" i="1"/>
  <c r="F244" i="1"/>
  <c r="E245" i="1"/>
  <c r="H244" i="1"/>
  <c r="E246" i="1" l="1"/>
  <c r="G245" i="1"/>
  <c r="I245" i="1"/>
  <c r="H245" i="1"/>
  <c r="F245" i="1"/>
  <c r="E247" i="1" l="1"/>
  <c r="F246" i="1"/>
  <c r="H246" i="1"/>
  <c r="I246" i="1"/>
  <c r="G246" i="1"/>
  <c r="G247" i="1" l="1"/>
  <c r="F247" i="1"/>
  <c r="H247" i="1"/>
  <c r="I247" i="1"/>
  <c r="E248" i="1"/>
  <c r="I248" i="1" l="1"/>
  <c r="H248" i="1"/>
  <c r="E249" i="1"/>
  <c r="F248" i="1"/>
  <c r="G248" i="1"/>
  <c r="G249" i="1" l="1"/>
  <c r="E250" i="1"/>
  <c r="F249" i="1"/>
  <c r="H249" i="1"/>
  <c r="I249" i="1"/>
  <c r="I250" i="1" l="1"/>
  <c r="E251" i="1"/>
  <c r="G250" i="1"/>
  <c r="F250" i="1"/>
  <c r="H250" i="1"/>
  <c r="E252" i="1" l="1"/>
  <c r="H251" i="1"/>
  <c r="F251" i="1"/>
  <c r="G251" i="1"/>
  <c r="I251" i="1"/>
  <c r="H252" i="1" l="1"/>
  <c r="F252" i="1"/>
  <c r="I252" i="1"/>
  <c r="G252" i="1"/>
  <c r="E253" i="1"/>
  <c r="I253" i="1" l="1"/>
  <c r="F253" i="1"/>
  <c r="G253" i="1"/>
  <c r="E254" i="1"/>
  <c r="H253" i="1"/>
  <c r="F254" i="1" l="1"/>
  <c r="E255" i="1"/>
  <c r="H254" i="1"/>
  <c r="G254" i="1"/>
  <c r="I254" i="1"/>
  <c r="E256" i="1" l="1"/>
  <c r="I255" i="1"/>
  <c r="G255" i="1"/>
  <c r="F255" i="1"/>
  <c r="H255" i="1"/>
  <c r="G256" i="1" l="1"/>
  <c r="I256" i="1"/>
  <c r="H256" i="1"/>
  <c r="E257" i="1"/>
  <c r="F256" i="1"/>
  <c r="H257" i="1" l="1"/>
  <c r="G257" i="1"/>
  <c r="E258" i="1"/>
  <c r="F257" i="1"/>
  <c r="I257" i="1"/>
  <c r="H258" i="1" l="1"/>
  <c r="F258" i="1"/>
  <c r="I258" i="1"/>
  <c r="G258" i="1"/>
  <c r="E259" i="1"/>
  <c r="H259" i="1" l="1"/>
  <c r="F259" i="1"/>
  <c r="I259" i="1"/>
  <c r="G259" i="1"/>
  <c r="E260" i="1"/>
  <c r="E261" i="1" l="1"/>
  <c r="F260" i="1"/>
  <c r="I260" i="1"/>
  <c r="G260" i="1"/>
  <c r="H260" i="1"/>
  <c r="F261" i="1" l="1"/>
  <c r="I261" i="1"/>
  <c r="G261" i="1"/>
  <c r="E262" i="1"/>
  <c r="H261" i="1"/>
  <c r="E263" i="1" l="1"/>
  <c r="I262" i="1"/>
  <c r="F262" i="1"/>
  <c r="H262" i="1"/>
  <c r="G262" i="1"/>
  <c r="E264" i="1" l="1"/>
  <c r="G263" i="1"/>
  <c r="H263" i="1"/>
  <c r="I263" i="1"/>
  <c r="F263" i="1"/>
  <c r="H264" i="1" l="1"/>
  <c r="E265" i="1"/>
  <c r="I264" i="1"/>
  <c r="F264" i="1"/>
  <c r="G264" i="1"/>
  <c r="F265" i="1" l="1"/>
  <c r="I265" i="1"/>
  <c r="G265" i="1"/>
  <c r="H265" i="1"/>
  <c r="E266" i="1"/>
  <c r="I266" i="1" l="1"/>
  <c r="H266" i="1"/>
  <c r="F266" i="1"/>
  <c r="E267" i="1"/>
  <c r="G266" i="1"/>
  <c r="G267" i="1" l="1"/>
  <c r="I267" i="1"/>
  <c r="H267" i="1"/>
  <c r="F267" i="1"/>
  <c r="E268" i="1"/>
  <c r="G268" i="1" l="1"/>
  <c r="F268" i="1"/>
  <c r="H268" i="1"/>
  <c r="E269" i="1"/>
  <c r="I268" i="1"/>
  <c r="H269" i="1" l="1"/>
  <c r="G269" i="1"/>
  <c r="E270" i="1"/>
  <c r="I269" i="1"/>
  <c r="F269" i="1"/>
  <c r="H270" i="1" l="1"/>
  <c r="E271" i="1"/>
  <c r="G270" i="1"/>
  <c r="I270" i="1"/>
  <c r="F270" i="1"/>
  <c r="H271" i="1" l="1"/>
  <c r="F271" i="1"/>
  <c r="I271" i="1"/>
  <c r="G271" i="1"/>
  <c r="E272" i="1"/>
  <c r="F272" i="1" l="1"/>
  <c r="E273" i="1"/>
  <c r="H272" i="1"/>
  <c r="G272" i="1"/>
  <c r="I272" i="1"/>
  <c r="F273" i="1" l="1"/>
  <c r="I273" i="1"/>
  <c r="H273" i="1"/>
  <c r="E274" i="1"/>
  <c r="G273" i="1"/>
  <c r="H274" i="1" l="1"/>
  <c r="G274" i="1"/>
  <c r="F274" i="1"/>
  <c r="I274" i="1"/>
  <c r="E275" i="1"/>
  <c r="G275" i="1" l="1"/>
  <c r="E276" i="1"/>
  <c r="I275" i="1"/>
  <c r="F275" i="1"/>
  <c r="H275" i="1"/>
  <c r="E277" i="1" l="1"/>
  <c r="G276" i="1"/>
  <c r="H276" i="1"/>
  <c r="I276" i="1"/>
  <c r="F276" i="1"/>
  <c r="E278" i="1" l="1"/>
  <c r="G277" i="1"/>
  <c r="I277" i="1"/>
  <c r="H277" i="1"/>
  <c r="F277" i="1"/>
  <c r="H278" i="1" l="1"/>
  <c r="G278" i="1"/>
  <c r="E279" i="1"/>
  <c r="F278" i="1"/>
  <c r="I278" i="1"/>
  <c r="I279" i="1" l="1"/>
  <c r="H279" i="1"/>
  <c r="G279" i="1"/>
  <c r="E280" i="1"/>
  <c r="F279" i="1"/>
  <c r="G280" i="1" l="1"/>
  <c r="F280" i="1"/>
  <c r="I280" i="1"/>
  <c r="H280" i="1"/>
  <c r="E281" i="1"/>
  <c r="E282" i="1" l="1"/>
  <c r="F281" i="1"/>
  <c r="H281" i="1"/>
  <c r="G281" i="1"/>
  <c r="I281" i="1"/>
  <c r="G282" i="1" l="1"/>
  <c r="F282" i="1"/>
  <c r="E283" i="1"/>
  <c r="I282" i="1"/>
  <c r="H282" i="1"/>
  <c r="I283" i="1" l="1"/>
  <c r="H283" i="1"/>
  <c r="F283" i="1"/>
  <c r="E284" i="1"/>
  <c r="G283" i="1"/>
  <c r="I284" i="1" l="1"/>
  <c r="E285" i="1"/>
  <c r="H284" i="1"/>
  <c r="F284" i="1"/>
  <c r="G284" i="1"/>
  <c r="F285" i="1" l="1"/>
  <c r="I285" i="1"/>
  <c r="E286" i="1"/>
  <c r="H285" i="1"/>
  <c r="G285" i="1"/>
  <c r="H286" i="1" l="1"/>
  <c r="F286" i="1"/>
  <c r="G286" i="1"/>
  <c r="I286" i="1"/>
  <c r="E287" i="1"/>
  <c r="F287" i="1" l="1"/>
  <c r="G287" i="1"/>
  <c r="I287" i="1"/>
  <c r="E288" i="1"/>
  <c r="H287" i="1"/>
  <c r="G288" i="1" l="1"/>
  <c r="F288" i="1"/>
  <c r="E289" i="1"/>
  <c r="I288" i="1"/>
  <c r="H288" i="1"/>
  <c r="G289" i="1" l="1"/>
  <c r="F289" i="1"/>
  <c r="H289" i="1"/>
  <c r="E290" i="1"/>
  <c r="I289" i="1"/>
  <c r="F290" i="1" l="1"/>
  <c r="G290" i="1"/>
  <c r="H290" i="1"/>
  <c r="E291" i="1"/>
  <c r="I290" i="1"/>
  <c r="G291" i="1" l="1"/>
  <c r="F291" i="1"/>
  <c r="I291" i="1"/>
  <c r="H291" i="1"/>
  <c r="E292" i="1"/>
  <c r="E293" i="1" l="1"/>
  <c r="G292" i="1"/>
  <c r="H292" i="1"/>
  <c r="I292" i="1"/>
  <c r="F292" i="1"/>
  <c r="G293" i="1" l="1"/>
  <c r="F293" i="1"/>
  <c r="E294" i="1"/>
  <c r="H293" i="1"/>
  <c r="I293" i="1"/>
  <c r="I294" i="1" l="1"/>
  <c r="H294" i="1"/>
  <c r="G294" i="1"/>
  <c r="E295" i="1"/>
  <c r="F294" i="1"/>
  <c r="F295" i="1" l="1"/>
  <c r="H295" i="1"/>
  <c r="E296" i="1"/>
  <c r="I295" i="1"/>
  <c r="G295" i="1"/>
  <c r="F296" i="1" l="1"/>
  <c r="G296" i="1"/>
  <c r="E297" i="1"/>
  <c r="H296" i="1"/>
  <c r="I296" i="1"/>
  <c r="I297" i="1" l="1"/>
  <c r="G297" i="1"/>
  <c r="H297" i="1"/>
  <c r="F297" i="1"/>
  <c r="E298" i="1"/>
  <c r="H298" i="1" l="1"/>
  <c r="E299" i="1"/>
  <c r="F298" i="1"/>
  <c r="G298" i="1"/>
  <c r="I298" i="1"/>
  <c r="E300" i="1" l="1"/>
  <c r="H299" i="1"/>
  <c r="I299" i="1"/>
  <c r="G299" i="1"/>
  <c r="F299" i="1"/>
  <c r="F300" i="1" l="1"/>
  <c r="E301" i="1"/>
  <c r="H300" i="1"/>
  <c r="I300" i="1"/>
  <c r="G300" i="1"/>
  <c r="H301" i="1" l="1"/>
  <c r="F301" i="1"/>
  <c r="I301" i="1"/>
  <c r="E302" i="1"/>
  <c r="G301" i="1"/>
  <c r="E303" i="1" l="1"/>
  <c r="F302" i="1"/>
  <c r="G302" i="1"/>
  <c r="I302" i="1"/>
  <c r="H302" i="1"/>
  <c r="E304" i="1" l="1"/>
  <c r="G303" i="1"/>
  <c r="F303" i="1"/>
  <c r="I303" i="1"/>
  <c r="H303" i="1"/>
  <c r="E305" i="1" l="1"/>
  <c r="F304" i="1"/>
  <c r="H304" i="1"/>
  <c r="I304" i="1"/>
  <c r="G304" i="1"/>
  <c r="I305" i="1" l="1"/>
  <c r="E306" i="1"/>
  <c r="F305" i="1"/>
  <c r="G305" i="1"/>
  <c r="H305" i="1"/>
  <c r="I306" i="1" l="1"/>
  <c r="H306" i="1"/>
  <c r="G306" i="1"/>
  <c r="F306" i="1"/>
  <c r="E307" i="1"/>
  <c r="G307" i="1" l="1"/>
  <c r="E308" i="1"/>
  <c r="H307" i="1"/>
  <c r="F307" i="1"/>
  <c r="I307" i="1"/>
  <c r="E309" i="1" l="1"/>
  <c r="H308" i="1"/>
  <c r="I308" i="1"/>
  <c r="F308" i="1"/>
  <c r="G308" i="1"/>
  <c r="G309" i="1" l="1"/>
  <c r="E310" i="1"/>
  <c r="H309" i="1"/>
  <c r="F309" i="1"/>
  <c r="I309" i="1"/>
  <c r="G310" i="1" l="1"/>
  <c r="H310" i="1"/>
  <c r="I310" i="1"/>
  <c r="F310" i="1"/>
  <c r="E311" i="1"/>
  <c r="G311" i="1" l="1"/>
  <c r="I311" i="1"/>
  <c r="F311" i="1"/>
  <c r="E312" i="1"/>
  <c r="H311" i="1"/>
  <c r="G312" i="1" l="1"/>
  <c r="E313" i="1"/>
  <c r="F312" i="1"/>
  <c r="I312" i="1"/>
  <c r="H312" i="1"/>
  <c r="E314" i="1" l="1"/>
  <c r="I313" i="1"/>
  <c r="H313" i="1"/>
  <c r="G313" i="1"/>
  <c r="F313" i="1"/>
  <c r="E315" i="1" l="1"/>
  <c r="H314" i="1"/>
  <c r="F314" i="1"/>
  <c r="G314" i="1"/>
  <c r="I314" i="1"/>
  <c r="G315" i="1" l="1"/>
  <c r="I315" i="1"/>
  <c r="F315" i="1"/>
  <c r="H315" i="1"/>
  <c r="E316" i="1"/>
  <c r="I316" i="1" l="1"/>
  <c r="G316" i="1"/>
  <c r="E317" i="1"/>
  <c r="H316" i="1"/>
  <c r="F316" i="1"/>
  <c r="E318" i="1" l="1"/>
  <c r="I317" i="1"/>
  <c r="H317" i="1"/>
  <c r="G317" i="1"/>
  <c r="F317" i="1"/>
  <c r="H318" i="1" l="1"/>
  <c r="F318" i="1"/>
  <c r="E319" i="1"/>
  <c r="G318" i="1"/>
  <c r="I318" i="1"/>
  <c r="I319" i="1" l="1"/>
  <c r="H319" i="1"/>
  <c r="G319" i="1"/>
  <c r="F319" i="1"/>
  <c r="E320" i="1"/>
  <c r="G320" i="1" l="1"/>
  <c r="F320" i="1"/>
  <c r="H320" i="1"/>
  <c r="E321" i="1"/>
  <c r="I320" i="1"/>
  <c r="F321" i="1" l="1"/>
  <c r="I321" i="1"/>
  <c r="G321" i="1"/>
  <c r="E322" i="1"/>
  <c r="H321" i="1"/>
  <c r="I322" i="1" l="1"/>
  <c r="F322" i="1"/>
  <c r="E323" i="1"/>
  <c r="G322" i="1"/>
  <c r="H322" i="1"/>
  <c r="G323" i="1" l="1"/>
  <c r="F323" i="1"/>
  <c r="I323" i="1"/>
  <c r="E324" i="1"/>
  <c r="H323" i="1"/>
  <c r="G324" i="1" l="1"/>
  <c r="F324" i="1"/>
  <c r="I324" i="1"/>
  <c r="E325" i="1"/>
  <c r="H324" i="1"/>
  <c r="I325" i="1" l="1"/>
  <c r="F325" i="1"/>
  <c r="G325" i="1"/>
  <c r="H325" i="1"/>
  <c r="E326" i="1"/>
  <c r="I326" i="1" l="1"/>
  <c r="E327" i="1"/>
  <c r="G326" i="1"/>
  <c r="F326" i="1"/>
  <c r="H326" i="1"/>
  <c r="H327" i="1" l="1"/>
  <c r="F327" i="1"/>
  <c r="G327" i="1"/>
  <c r="E328" i="1"/>
  <c r="I327" i="1"/>
  <c r="F328" i="1" l="1"/>
  <c r="H328" i="1"/>
  <c r="I328" i="1"/>
  <c r="G328" i="1"/>
  <c r="E329" i="1"/>
  <c r="I329" i="1" l="1"/>
  <c r="F329" i="1"/>
  <c r="H329" i="1"/>
  <c r="G329" i="1"/>
  <c r="E330" i="1"/>
  <c r="I330" i="1" l="1"/>
  <c r="H330" i="1"/>
  <c r="F330" i="1"/>
  <c r="G330" i="1"/>
  <c r="E331" i="1"/>
  <c r="H331" i="1" l="1"/>
  <c r="E332" i="1"/>
  <c r="I331" i="1"/>
  <c r="G331" i="1"/>
  <c r="F331" i="1"/>
  <c r="G332" i="1" l="1"/>
  <c r="I332" i="1"/>
  <c r="F332" i="1"/>
  <c r="H332" i="1"/>
  <c r="E333" i="1"/>
  <c r="I333" i="1" l="1"/>
  <c r="E334" i="1"/>
  <c r="G333" i="1"/>
  <c r="F333" i="1"/>
  <c r="H333" i="1"/>
  <c r="F334" i="1" l="1"/>
  <c r="H334" i="1"/>
  <c r="G334" i="1"/>
  <c r="I334" i="1"/>
  <c r="E335" i="1"/>
  <c r="E336" i="1" l="1"/>
  <c r="I335" i="1"/>
  <c r="G335" i="1"/>
  <c r="F335" i="1"/>
  <c r="H335" i="1"/>
  <c r="G336" i="1" l="1"/>
  <c r="H336" i="1"/>
  <c r="I336" i="1"/>
  <c r="E337" i="1"/>
  <c r="F336" i="1"/>
  <c r="F337" i="1" l="1"/>
  <c r="E338" i="1"/>
  <c r="H337" i="1"/>
  <c r="I337" i="1"/>
  <c r="G337" i="1"/>
  <c r="G338" i="1" l="1"/>
  <c r="I338" i="1"/>
  <c r="E339" i="1"/>
  <c r="H338" i="1"/>
  <c r="F338" i="1"/>
  <c r="H339" i="1" l="1"/>
  <c r="G339" i="1"/>
  <c r="I339" i="1"/>
  <c r="E340" i="1"/>
  <c r="F339" i="1"/>
  <c r="I340" i="1" l="1"/>
  <c r="E341" i="1"/>
  <c r="G340" i="1"/>
  <c r="F340" i="1"/>
  <c r="H340" i="1"/>
  <c r="E342" i="1" l="1"/>
  <c r="G341" i="1"/>
  <c r="H341" i="1"/>
  <c r="I341" i="1"/>
  <c r="F341" i="1"/>
  <c r="H342" i="1" l="1"/>
  <c r="G342" i="1"/>
  <c r="E343" i="1"/>
  <c r="F342" i="1"/>
  <c r="I342" i="1"/>
  <c r="H343" i="1" l="1"/>
  <c r="G343" i="1"/>
  <c r="I343" i="1"/>
  <c r="E344" i="1"/>
  <c r="F343" i="1"/>
  <c r="E345" i="1" l="1"/>
  <c r="G344" i="1"/>
  <c r="H344" i="1"/>
  <c r="I344" i="1"/>
  <c r="F344" i="1"/>
  <c r="E346" i="1" l="1"/>
  <c r="F345" i="1"/>
  <c r="G345" i="1"/>
  <c r="H345" i="1"/>
  <c r="I345" i="1"/>
  <c r="I346" i="1" l="1"/>
  <c r="E347" i="1"/>
  <c r="H346" i="1"/>
  <c r="F346" i="1"/>
  <c r="G346" i="1"/>
  <c r="I347" i="1" l="1"/>
  <c r="H347" i="1"/>
  <c r="F347" i="1"/>
  <c r="G347" i="1"/>
  <c r="E348" i="1"/>
  <c r="F348" i="1" l="1"/>
  <c r="E349" i="1"/>
  <c r="G348" i="1"/>
  <c r="H348" i="1"/>
  <c r="I348" i="1"/>
  <c r="E350" i="1" l="1"/>
  <c r="F349" i="1"/>
  <c r="H349" i="1"/>
  <c r="G349" i="1"/>
  <c r="I349" i="1"/>
  <c r="F350" i="1" l="1"/>
  <c r="I350" i="1"/>
  <c r="G350" i="1"/>
  <c r="H350" i="1"/>
  <c r="E351" i="1"/>
  <c r="G351" i="1" l="1"/>
  <c r="E352" i="1"/>
  <c r="I351" i="1"/>
  <c r="H351" i="1"/>
  <c r="F351" i="1"/>
  <c r="F352" i="1" l="1"/>
  <c r="G352" i="1"/>
  <c r="I352" i="1"/>
  <c r="E353" i="1"/>
  <c r="H352" i="1"/>
  <c r="E354" i="1" l="1"/>
  <c r="F353" i="1"/>
  <c r="H353" i="1"/>
  <c r="I353" i="1"/>
  <c r="G353" i="1"/>
  <c r="F354" i="1" l="1"/>
  <c r="I354" i="1"/>
  <c r="E355" i="1"/>
  <c r="H354" i="1"/>
  <c r="G354" i="1"/>
  <c r="G355" i="1" l="1"/>
  <c r="H355" i="1"/>
  <c r="I355" i="1"/>
  <c r="F355" i="1"/>
  <c r="E356" i="1"/>
  <c r="F356" i="1" l="1"/>
  <c r="H356" i="1"/>
  <c r="I356" i="1"/>
  <c r="G356" i="1"/>
  <c r="E357" i="1"/>
  <c r="F357" i="1" l="1"/>
  <c r="E358" i="1"/>
  <c r="H357" i="1"/>
  <c r="G357" i="1"/>
  <c r="I357" i="1"/>
  <c r="H358" i="1" l="1"/>
  <c r="F358" i="1"/>
  <c r="E359" i="1"/>
  <c r="I358" i="1"/>
  <c r="G358" i="1"/>
  <c r="H359" i="1" l="1"/>
  <c r="F359" i="1"/>
  <c r="I359" i="1"/>
  <c r="E360" i="1"/>
  <c r="G359" i="1"/>
  <c r="G360" i="1" l="1"/>
  <c r="H360" i="1"/>
  <c r="I360" i="1"/>
  <c r="E361" i="1"/>
  <c r="F360" i="1"/>
  <c r="E362" i="1" l="1"/>
  <c r="F361" i="1"/>
  <c r="H361" i="1"/>
  <c r="I361" i="1"/>
  <c r="G361" i="1"/>
  <c r="E363" i="1" l="1"/>
  <c r="H362" i="1"/>
  <c r="I362" i="1"/>
  <c r="G362" i="1"/>
  <c r="F362" i="1"/>
  <c r="E364" i="1" l="1"/>
  <c r="G363" i="1"/>
  <c r="I363" i="1"/>
  <c r="F363" i="1"/>
  <c r="H363" i="1"/>
  <c r="F364" i="1" l="1"/>
  <c r="E365" i="1"/>
  <c r="I364" i="1"/>
  <c r="H364" i="1"/>
  <c r="G364" i="1"/>
  <c r="H365" i="1" l="1"/>
  <c r="I365" i="1"/>
  <c r="F365" i="1"/>
  <c r="E366" i="1"/>
  <c r="G365" i="1"/>
  <c r="H366" i="1" l="1"/>
  <c r="E367" i="1"/>
  <c r="I366" i="1"/>
  <c r="G366" i="1"/>
  <c r="F366" i="1"/>
  <c r="E368" i="1" l="1"/>
  <c r="I367" i="1"/>
  <c r="H367" i="1"/>
  <c r="G367" i="1"/>
  <c r="F367" i="1"/>
  <c r="G368" i="1" l="1"/>
  <c r="F368" i="1"/>
  <c r="H368" i="1"/>
  <c r="E369" i="1"/>
  <c r="I368" i="1"/>
  <c r="E370" i="1" l="1"/>
  <c r="F369" i="1"/>
  <c r="I369" i="1"/>
  <c r="G369" i="1"/>
  <c r="H369" i="1"/>
  <c r="E371" i="1" l="1"/>
  <c r="I370" i="1"/>
  <c r="F370" i="1"/>
  <c r="G370" i="1"/>
  <c r="H370" i="1"/>
  <c r="E372" i="1" l="1"/>
  <c r="G371" i="1"/>
  <c r="I371" i="1"/>
  <c r="H371" i="1"/>
  <c r="F371" i="1"/>
  <c r="I372" i="1" l="1"/>
  <c r="E373" i="1"/>
  <c r="F372" i="1"/>
  <c r="H372" i="1"/>
  <c r="G372" i="1"/>
  <c r="G373" i="1" l="1"/>
  <c r="F373" i="1"/>
  <c r="E374" i="1"/>
  <c r="I373" i="1"/>
  <c r="H373" i="1"/>
  <c r="I374" i="1" l="1"/>
  <c r="G374" i="1"/>
  <c r="F374" i="1"/>
  <c r="E375" i="1"/>
  <c r="H374" i="1"/>
  <c r="E376" i="1" l="1"/>
  <c r="H375" i="1"/>
  <c r="G375" i="1"/>
  <c r="I375" i="1"/>
  <c r="F375" i="1"/>
  <c r="I376" i="1" l="1"/>
  <c r="E377" i="1"/>
  <c r="F376" i="1"/>
  <c r="H376" i="1"/>
  <c r="G376" i="1"/>
  <c r="E378" i="1" l="1"/>
  <c r="I377" i="1"/>
  <c r="G377" i="1"/>
  <c r="H377" i="1"/>
  <c r="F377" i="1"/>
  <c r="G378" i="1" l="1"/>
  <c r="E379" i="1"/>
  <c r="F378" i="1"/>
  <c r="I378" i="1"/>
  <c r="H378" i="1"/>
  <c r="G379" i="1" l="1"/>
  <c r="I379" i="1"/>
  <c r="H379" i="1"/>
  <c r="F379" i="1"/>
  <c r="E380" i="1"/>
  <c r="E381" i="1" l="1"/>
  <c r="G380" i="1"/>
  <c r="F380" i="1"/>
  <c r="H380" i="1"/>
  <c r="I380" i="1"/>
  <c r="I381" i="1" l="1"/>
  <c r="F381" i="1"/>
  <c r="G381" i="1"/>
  <c r="H381" i="1"/>
  <c r="E382" i="1"/>
  <c r="F382" i="1" l="1"/>
  <c r="H382" i="1"/>
  <c r="G382" i="1"/>
  <c r="E383" i="1"/>
  <c r="I382" i="1"/>
  <c r="G383" i="1" l="1"/>
  <c r="E384" i="1"/>
  <c r="H383" i="1"/>
  <c r="I383" i="1"/>
  <c r="F383" i="1"/>
  <c r="G384" i="1" l="1"/>
  <c r="F384" i="1"/>
  <c r="H384" i="1"/>
  <c r="I384" i="1"/>
  <c r="E385" i="1"/>
  <c r="I385" i="1" l="1"/>
  <c r="F385" i="1"/>
  <c r="H385" i="1"/>
  <c r="G385" i="1"/>
  <c r="E386" i="1"/>
  <c r="F386" i="1" l="1"/>
  <c r="E387" i="1"/>
  <c r="I386" i="1"/>
  <c r="G386" i="1"/>
  <c r="H386" i="1"/>
  <c r="F387" i="1" l="1"/>
  <c r="G387" i="1"/>
  <c r="E388" i="1"/>
  <c r="I387" i="1"/>
  <c r="H387" i="1"/>
  <c r="E389" i="1" l="1"/>
  <c r="G388" i="1"/>
  <c r="H388" i="1"/>
  <c r="F388" i="1"/>
  <c r="I388" i="1"/>
  <c r="I389" i="1" l="1"/>
  <c r="E390" i="1"/>
  <c r="F389" i="1"/>
  <c r="H389" i="1"/>
  <c r="G389" i="1"/>
  <c r="G390" i="1" l="1"/>
  <c r="H390" i="1"/>
  <c r="E391" i="1"/>
  <c r="I390" i="1"/>
  <c r="F390" i="1"/>
  <c r="H391" i="1" l="1"/>
  <c r="E392" i="1"/>
  <c r="I391" i="1"/>
  <c r="F391" i="1"/>
  <c r="G391" i="1"/>
  <c r="I392" i="1" l="1"/>
  <c r="G392" i="1"/>
  <c r="H392" i="1"/>
  <c r="F392" i="1"/>
  <c r="E393" i="1"/>
  <c r="E394" i="1" l="1"/>
  <c r="F393" i="1"/>
  <c r="H393" i="1"/>
  <c r="I393" i="1"/>
  <c r="G393" i="1"/>
  <c r="H394" i="1" l="1"/>
  <c r="F394" i="1"/>
  <c r="G394" i="1"/>
  <c r="I394" i="1"/>
  <c r="E395" i="1"/>
  <c r="G395" i="1" l="1"/>
  <c r="I395" i="1"/>
  <c r="E396" i="1"/>
  <c r="H395" i="1"/>
  <c r="F395" i="1"/>
  <c r="G396" i="1" l="1"/>
  <c r="I396" i="1"/>
  <c r="F396" i="1"/>
  <c r="E397" i="1"/>
  <c r="H396" i="1"/>
  <c r="I397" i="1" l="1"/>
  <c r="H397" i="1"/>
  <c r="G397" i="1"/>
  <c r="F397" i="1"/>
  <c r="E398" i="1"/>
  <c r="I398" i="1" l="1"/>
  <c r="E399" i="1"/>
  <c r="G398" i="1"/>
  <c r="F398" i="1"/>
  <c r="H398" i="1"/>
  <c r="H399" i="1" l="1"/>
  <c r="I399" i="1"/>
  <c r="E400" i="1"/>
  <c r="F399" i="1"/>
  <c r="G399" i="1"/>
  <c r="G400" i="1" l="1"/>
  <c r="F400" i="1"/>
  <c r="H400" i="1"/>
  <c r="I400" i="1"/>
</calcChain>
</file>

<file path=xl/comments1.xml><?xml version="1.0" encoding="utf-8"?>
<comments xmlns="http://schemas.openxmlformats.org/spreadsheetml/2006/main">
  <authors>
    <author>Sagar</author>
  </authors>
  <commentList>
    <comment ref="G32" authorId="0" shapeId="0">
      <text>
        <r>
          <rPr>
            <sz val="9"/>
            <color indexed="81"/>
            <rFont val="Tahoma"/>
            <family val="2"/>
          </rPr>
          <t xml:space="preserve">Approximately when are you going to make </t>
        </r>
        <r>
          <rPr>
            <b/>
            <sz val="9"/>
            <color indexed="81"/>
            <rFont val="Tahoma"/>
            <family val="2"/>
          </rPr>
          <t>Pre-Payment</t>
        </r>
        <r>
          <rPr>
            <sz val="9"/>
            <color indexed="81"/>
            <rFont val="Tahoma"/>
            <family val="2"/>
          </rPr>
          <t xml:space="preserve">. Enter value in that column.
</t>
        </r>
      </text>
    </comment>
  </commentList>
</comments>
</file>

<file path=xl/sharedStrings.xml><?xml version="1.0" encoding="utf-8"?>
<sst xmlns="http://schemas.openxmlformats.org/spreadsheetml/2006/main" count="39" uniqueCount="39">
  <si>
    <t>Loan Details</t>
  </si>
  <si>
    <t>Currency Symbol</t>
  </si>
  <si>
    <t>Loan amount</t>
  </si>
  <si>
    <t>Annual Interest Rate</t>
  </si>
  <si>
    <t>Loan Period (in Years)</t>
  </si>
  <si>
    <t xml:space="preserve"> </t>
  </si>
  <si>
    <t>Year</t>
  </si>
  <si>
    <t>© WikiFinancepedia</t>
  </si>
  <si>
    <t>Loan Summary</t>
  </si>
  <si>
    <t>Total Interest</t>
  </si>
  <si>
    <t>Total Extra Pre-Payment</t>
  </si>
  <si>
    <t>Start date of loan</t>
  </si>
  <si>
    <t>Total Cost of Loan</t>
  </si>
  <si>
    <t>Pmt No.</t>
  </si>
  <si>
    <t>Payment Date</t>
  </si>
  <si>
    <t>Payment</t>
  </si>
  <si>
    <t>Principal</t>
  </si>
  <si>
    <t>Interest</t>
  </si>
  <si>
    <t>Extra Payment</t>
  </si>
  <si>
    <t>Ending Balance</t>
  </si>
  <si>
    <t>Dropdown Values Per Year</t>
  </si>
  <si>
    <t>No. of EMI Payments</t>
  </si>
  <si>
    <t>Principle Amount</t>
  </si>
  <si>
    <t>Interest Amount</t>
  </si>
  <si>
    <t>Loan Balance</t>
  </si>
  <si>
    <t>Loan Start Date</t>
  </si>
  <si>
    <t>Loan End Date</t>
  </si>
  <si>
    <t>Extra-Payment</t>
  </si>
  <si>
    <t>No. of Payments</t>
  </si>
  <si>
    <t>No. of Payments (After Pre-Pay)</t>
  </si>
  <si>
    <t>A Free Encyclopedia of Finance</t>
  </si>
  <si>
    <t>EMI Payment</t>
  </si>
  <si>
    <t>Interest Rate</t>
  </si>
  <si>
    <t>Above Interest Is</t>
  </si>
  <si>
    <t>Outstanding Amount</t>
  </si>
  <si>
    <t>Yearly Rate</t>
  </si>
  <si>
    <t>Loan Pay-off Summary</t>
  </si>
  <si>
    <t>Loan Payoff Calculator</t>
  </si>
  <si>
    <t>Dollar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</si>
</sst>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64" formatCode="[$ZWD]\ #,##0.00;[Red][$ZWD]\ #,##0.00"/>
    <numFmt numFmtId="165" formatCode="&quot;$ &quot;#,##0.00"/>
    <numFmt numFmtId="166" formatCode="_ \$\ * #,##0_;"/>
    <numFmt numFmtId="167" formatCode="_ * #,##0_ ;_ * \-#,##0_ ;_ * &quot;-&quot;??_ ;_ @_ "/>
  </numFmts>
  <fonts count="28" x14ac:knownFonts="1">
    <font>
      <sz val="11"/>
      <color rgb="FF3F3F3F"/>
      <name val="Arial"/>
    </font>
    <font>
      <sz val="11"/>
      <color rgb="FF3F3F3F"/>
      <name val="Trebuchet MS"/>
      <family val="2"/>
    </font>
    <font>
      <sz val="14"/>
      <color theme="1"/>
      <name val="Trebuchet MS"/>
      <family val="2"/>
    </font>
    <font>
      <sz val="11"/>
      <color rgb="FF3F3F3F"/>
      <name val="Arial"/>
      <family val="2"/>
    </font>
    <font>
      <b/>
      <sz val="15"/>
      <color theme="3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8"/>
      <name val="Arial Cyr"/>
      <charset val="204"/>
    </font>
    <font>
      <sz val="11"/>
      <color theme="0"/>
      <name val="Trebuchet MS"/>
      <family val="2"/>
    </font>
    <font>
      <sz val="14"/>
      <color rgb="FF3F3F3F"/>
      <name val="Trebuchet MS"/>
      <family val="2"/>
    </font>
    <font>
      <b/>
      <sz val="14"/>
      <color theme="0"/>
      <name val="Trebuchet MS"/>
      <family val="2"/>
      <scheme val="major"/>
    </font>
    <font>
      <b/>
      <sz val="30"/>
      <color theme="0"/>
      <name val="Trebuchet MS"/>
      <family val="2"/>
      <scheme val="major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3F3F3F"/>
      <name val="Arial"/>
      <family val="2"/>
    </font>
    <font>
      <sz val="14"/>
      <color theme="1"/>
      <name val="Tahoma"/>
      <family val="2"/>
    </font>
    <font>
      <b/>
      <sz val="14"/>
      <color rgb="FF7F0000"/>
      <name val="Trebuchet MS"/>
      <family val="2"/>
    </font>
    <font>
      <sz val="14"/>
      <color theme="1" tint="0.249977111117893"/>
      <name val="Trebuchet MS"/>
      <family val="2"/>
      <charset val="238"/>
      <scheme val="minor"/>
    </font>
    <font>
      <sz val="14"/>
      <name val="Trebuchet MS"/>
      <family val="2"/>
      <charset val="238"/>
      <scheme val="minor"/>
    </font>
    <font>
      <sz val="14"/>
      <color rgb="FF3F3F3F"/>
      <name val="Trebuchet MS"/>
      <family val="2"/>
      <charset val="238"/>
    </font>
    <font>
      <b/>
      <sz val="14"/>
      <color rgb="FF3F3F3F"/>
      <name val="Arial"/>
      <family val="2"/>
    </font>
    <font>
      <b/>
      <sz val="14"/>
      <color theme="1"/>
      <name val="Trebuchet MS"/>
      <family val="2"/>
    </font>
    <font>
      <b/>
      <sz val="18"/>
      <color theme="0"/>
      <name val="Trebuchet MS"/>
      <family val="2"/>
      <scheme val="major"/>
    </font>
    <font>
      <b/>
      <sz val="26"/>
      <color theme="0"/>
      <name val="Trebuchet MS"/>
      <family val="2"/>
      <scheme val="major"/>
    </font>
    <font>
      <b/>
      <sz val="14"/>
      <name val="Trebuchet MS"/>
      <family val="2"/>
      <scheme val="minor"/>
    </font>
    <font>
      <sz val="11"/>
      <color rgb="FF3F3F3F"/>
      <name val="Arial"/>
    </font>
    <font>
      <b/>
      <sz val="14"/>
      <color rgb="FFFF0000"/>
      <name val="Trebuchet MS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F0000"/>
        <bgColor rgb="FF7F0000"/>
      </patternFill>
    </fill>
    <fill>
      <patternFill patternType="solid">
        <fgColor rgb="FFFED6D6"/>
        <bgColor rgb="FFFED6D6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65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14" fontId="6" fillId="0" borderId="8" applyFont="0" applyFill="0" applyBorder="0" applyAlignment="0">
      <alignment vertical="center"/>
    </xf>
    <xf numFmtId="0" fontId="7" fillId="0" borderId="8"/>
    <xf numFmtId="0" fontId="3" fillId="0" borderId="8"/>
    <xf numFmtId="43" fontId="3" fillId="0" borderId="8" applyFont="0" applyFill="0" applyBorder="0" applyAlignment="0" applyProtection="0"/>
    <xf numFmtId="9" fontId="3" fillId="0" borderId="8" applyFont="0" applyFill="0" applyBorder="0" applyAlignment="0" applyProtection="0"/>
    <xf numFmtId="0" fontId="5" fillId="0" borderId="8" applyNumberFormat="0" applyFill="0" applyBorder="0" applyAlignment="0" applyProtection="0"/>
    <xf numFmtId="41" fontId="26" fillId="0" borderId="0" applyFont="0" applyFill="0" applyBorder="0" applyAlignment="0" applyProtection="0"/>
  </cellStyleXfs>
  <cellXfs count="6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3" borderId="3" xfId="0" applyNumberFormat="1" applyFont="1" applyFill="1" applyBorder="1" applyAlignment="1">
      <alignment horizontal="center" vertical="center"/>
    </xf>
    <xf numFmtId="10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/>
    <xf numFmtId="14" fontId="2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Font="1" applyAlignment="1">
      <alignment vertical="center"/>
    </xf>
    <xf numFmtId="167" fontId="2" fillId="3" borderId="3" xfId="1" applyNumberFormat="1" applyFont="1" applyFill="1" applyBorder="1" applyAlignment="1">
      <alignment horizontal="center" vertical="center"/>
    </xf>
    <xf numFmtId="167" fontId="2" fillId="0" borderId="0" xfId="1" applyNumberFormat="1" applyFont="1" applyAlignment="1">
      <alignment horizontal="center" vertical="center"/>
    </xf>
    <xf numFmtId="167" fontId="9" fillId="0" borderId="0" xfId="1" applyNumberFormat="1" applyFont="1" applyAlignment="1"/>
    <xf numFmtId="167" fontId="0" fillId="0" borderId="0" xfId="1" applyNumberFormat="1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/>
    </xf>
    <xf numFmtId="167" fontId="8" fillId="2" borderId="8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3" fontId="19" fillId="6" borderId="3" xfId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66" fontId="19" fillId="6" borderId="3" xfId="1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" fontId="19" fillId="6" borderId="3" xfId="1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vertical="center"/>
    </xf>
    <xf numFmtId="14" fontId="19" fillId="6" borderId="4" xfId="5" applyFont="1" applyFill="1" applyBorder="1" applyAlignment="1">
      <alignment horizontal="center" vertical="center"/>
    </xf>
    <xf numFmtId="43" fontId="15" fillId="0" borderId="0" xfId="0" applyNumberFormat="1" applyFont="1" applyAlignment="1">
      <alignment vertical="center"/>
    </xf>
    <xf numFmtId="0" fontId="10" fillId="4" borderId="8" xfId="3" applyFont="1" applyFill="1" applyBorder="1" applyAlignment="1">
      <alignment horizontal="center" vertical="center"/>
    </xf>
    <xf numFmtId="0" fontId="10" fillId="4" borderId="8" xfId="3" applyFont="1" applyFill="1" applyBorder="1" applyAlignment="1">
      <alignment horizontal="right" vertical="center"/>
    </xf>
    <xf numFmtId="14" fontId="15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166" fontId="2" fillId="0" borderId="0" xfId="1" applyNumberFormat="1" applyFont="1" applyAlignment="1">
      <alignment horizontal="right" vertical="center"/>
    </xf>
    <xf numFmtId="165" fontId="15" fillId="0" borderId="0" xfId="0" applyNumberFormat="1" applyFont="1" applyAlignment="1">
      <alignment vertical="center"/>
    </xf>
    <xf numFmtId="165" fontId="2" fillId="0" borderId="0" xfId="1" applyNumberFormat="1" applyFont="1" applyAlignment="1">
      <alignment horizontal="right" vertical="center"/>
    </xf>
    <xf numFmtId="2" fontId="20" fillId="0" borderId="0" xfId="2" applyNumberFormat="1" applyFont="1" applyAlignment="1">
      <alignment vertical="center"/>
    </xf>
    <xf numFmtId="0" fontId="2" fillId="3" borderId="3" xfId="0" applyNumberFormat="1" applyFont="1" applyFill="1" applyBorder="1" applyAlignment="1">
      <alignment horizontal="center" vertical="center"/>
    </xf>
    <xf numFmtId="10" fontId="19" fillId="6" borderId="3" xfId="2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vertical="center"/>
    </xf>
    <xf numFmtId="0" fontId="24" fillId="4" borderId="8" xfId="3" applyFont="1" applyFill="1" applyBorder="1" applyAlignment="1" applyProtection="1">
      <alignment horizontal="center" vertical="center"/>
      <protection locked="0"/>
    </xf>
    <xf numFmtId="0" fontId="24" fillId="4" borderId="10" xfId="3" applyFont="1" applyFill="1" applyBorder="1" applyAlignment="1" applyProtection="1">
      <alignment horizontal="center" vertical="center"/>
      <protection locked="0"/>
    </xf>
    <xf numFmtId="0" fontId="11" fillId="4" borderId="8" xfId="3" applyFont="1" applyFill="1" applyBorder="1" applyAlignment="1">
      <alignment horizontal="center" vertical="center"/>
    </xf>
    <xf numFmtId="0" fontId="23" fillId="4" borderId="10" xfId="3" applyFont="1" applyFill="1" applyBorder="1" applyAlignment="1">
      <alignment horizontal="center" vertical="center"/>
    </xf>
    <xf numFmtId="0" fontId="10" fillId="4" borderId="10" xfId="3" applyFont="1" applyFill="1" applyBorder="1" applyAlignment="1">
      <alignment horizontal="center" vertical="center"/>
    </xf>
    <xf numFmtId="41" fontId="27" fillId="7" borderId="0" xfId="11" applyFont="1" applyFill="1" applyAlignment="1">
      <alignment horizontal="center" vertical="center"/>
    </xf>
    <xf numFmtId="1" fontId="25" fillId="6" borderId="3" xfId="1" applyNumberFormat="1" applyFont="1" applyFill="1" applyBorder="1" applyAlignment="1">
      <alignment horizontal="center" vertical="center"/>
    </xf>
    <xf numFmtId="1" fontId="25" fillId="6" borderId="5" xfId="1" applyNumberFormat="1" applyFont="1" applyFill="1" applyBorder="1" applyAlignment="1">
      <alignment horizontal="center" vertical="center"/>
    </xf>
    <xf numFmtId="0" fontId="18" fillId="5" borderId="5" xfId="4" applyFont="1" applyFill="1" applyBorder="1" applyAlignment="1">
      <alignment horizontal="right" vertical="center" indent="1"/>
    </xf>
    <xf numFmtId="0" fontId="18" fillId="5" borderId="6" xfId="4" applyFont="1" applyFill="1" applyBorder="1" applyAlignment="1">
      <alignment horizontal="right" vertical="center" indent="1"/>
    </xf>
    <xf numFmtId="0" fontId="18" fillId="5" borderId="7" xfId="4" applyFont="1" applyFill="1" applyBorder="1" applyAlignment="1">
      <alignment horizontal="right" vertical="center" indent="1"/>
    </xf>
    <xf numFmtId="0" fontId="18" fillId="5" borderId="11" xfId="4" applyFont="1" applyFill="1" applyBorder="1" applyAlignment="1">
      <alignment horizontal="right" vertical="center" indent="1"/>
    </xf>
  </cellXfs>
  <cellStyles count="12">
    <cellStyle name="Comma" xfId="1" builtinId="3"/>
    <cellStyle name="Comma [0]" xfId="11" builtinId="6"/>
    <cellStyle name="Comma 2" xfId="8"/>
    <cellStyle name="Date" xfId="5"/>
    <cellStyle name="Explanatory Text" xfId="4" builtinId="53"/>
    <cellStyle name="Explanatory Text 2" xfId="10"/>
    <cellStyle name="Heading 1" xfId="3" builtinId="16"/>
    <cellStyle name="Normal" xfId="0" builtinId="0"/>
    <cellStyle name="Normal 2" xfId="6"/>
    <cellStyle name="Normal 3" xfId="7"/>
    <cellStyle name="Percent" xfId="2" builtinId="5"/>
    <cellStyle name="Percent 2" xfId="9"/>
  </cellStyles>
  <dxfs count="32">
    <dxf>
      <numFmt numFmtId="167" formatCode="_ * #,##0_ ;_ * \-#,##0_ ;_ * &quot;-&quot;??_ ;_ @_ "/>
    </dxf>
    <dxf>
      <numFmt numFmtId="168" formatCode="_ \¥\ * #,##0_;"/>
    </dxf>
    <dxf>
      <numFmt numFmtId="169" formatCode="_ \€\ * #,##0_;"/>
    </dxf>
    <dxf>
      <numFmt numFmtId="170" formatCode="_ \£\ * #,##0_;"/>
    </dxf>
    <dxf>
      <numFmt numFmtId="171" formatCode="_ &quot;₹&quot;\ * #,##0_;"/>
    </dxf>
    <dxf>
      <numFmt numFmtId="167" formatCode="_ * #,##0_ ;_ * \-#,##0_ ;_ * &quot;-&quot;??_ ;_ @_ "/>
    </dxf>
    <dxf>
      <numFmt numFmtId="168" formatCode="_ \¥\ * #,##0_;"/>
    </dxf>
    <dxf>
      <numFmt numFmtId="169" formatCode="_ \€\ * #,##0_;"/>
    </dxf>
    <dxf>
      <numFmt numFmtId="170" formatCode="_ \£\ * #,##0_;"/>
    </dxf>
    <dxf>
      <numFmt numFmtId="171" formatCode="_ &quot;₹&quot;\ * #,##0_;"/>
    </dxf>
    <dxf>
      <numFmt numFmtId="167" formatCode="_ * #,##0_ ;_ * \-#,##0_ ;_ * &quot;-&quot;??_ ;_ @_ "/>
    </dxf>
    <dxf>
      <numFmt numFmtId="168" formatCode="_ \¥\ * #,##0_;"/>
    </dxf>
    <dxf>
      <numFmt numFmtId="169" formatCode="_ \€\ * #,##0_;"/>
    </dxf>
    <dxf>
      <numFmt numFmtId="170" formatCode="_ \£\ * #,##0_;"/>
    </dxf>
    <dxf>
      <numFmt numFmtId="171" formatCode="_ &quot;₹&quot;\ * #,##0_;"/>
    </dxf>
    <dxf>
      <numFmt numFmtId="171" formatCode="_ &quot;₹&quot;\ * #,##0_;"/>
    </dxf>
    <dxf>
      <numFmt numFmtId="170" formatCode="_ \£\ * #,##0_;"/>
    </dxf>
    <dxf>
      <numFmt numFmtId="169" formatCode="_ \€\ * #,##0_;"/>
    </dxf>
    <dxf>
      <numFmt numFmtId="168" formatCode="_ \¥\ * #,##0_;"/>
    </dxf>
    <dxf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9" formatCode="d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rebuchet MS"/>
        <scheme val="major"/>
      </font>
      <fill>
        <patternFill patternType="solid">
          <fgColor indexed="64"/>
          <bgColor theme="5" tint="-0.499984740745262"/>
        </patternFill>
      </fill>
      <alignment horizontal="right" vertical="center" textRotation="0" wrapText="0" indent="0" justifyLastLine="0" shrinkToFit="0" readingOrder="0"/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Loan Calculator-style" pivot="0" count="3">
      <tableStyleElement type="headerRow" dxfId="31"/>
      <tableStyleElement type="firstRowStripe" dxfId="30"/>
      <tableStyleElement type="secondRowStripe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</c:marker>
      </c:pivotFmt>
      <c:pivotFmt>
        <c:idx val="6"/>
        <c:spPr>
          <a:solidFill>
            <a:schemeClr val="accent2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</c:marker>
      </c:pivotFmt>
    </c:pivotFmts>
    <c:plotArea>
      <c:layout>
        <c:manualLayout>
          <c:layoutTarget val="inner"/>
          <c:xMode val="edge"/>
          <c:yMode val="edge"/>
          <c:x val="0.10483203197926617"/>
          <c:y val="9.7884429995848371E-2"/>
          <c:w val="0.79541780603784362"/>
          <c:h val="0.763370346133006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Details!$F$1</c:f>
              <c:strCache>
                <c:ptCount val="1"/>
                <c:pt idx="0">
                  <c:v>Principle Amount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96000"/>
                    <a:lumMod val="100000"/>
                  </a:schemeClr>
                </a:gs>
                <a:gs pos="78000">
                  <a:schemeClr val="accent1">
                    <a:shade val="94000"/>
                    <a:lumMod val="9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numRef>
              <c:f>Details!$E$2:$E$400</c:f>
              <c:numCache>
                <c:formatCode>@</c:formatCode>
                <c:ptCount val="39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</c:numCache>
            </c:numRef>
          </c:cat>
          <c:val>
            <c:numRef>
              <c:f>[0]!PV</c:f>
              <c:numCache>
                <c:formatCode>_ * #,##0_ ;_ * \-#,##0_ ;_ * "-"??_ ;_ @_ </c:formatCode>
                <c:ptCount val="31"/>
                <c:pt idx="0">
                  <c:v>14279.229121950957</c:v>
                </c:pt>
                <c:pt idx="1">
                  <c:v>26598.80530429499</c:v>
                </c:pt>
                <c:pt idx="2">
                  <c:v>29530.085426724458</c:v>
                </c:pt>
                <c:pt idx="3">
                  <c:v>32784.402732886418</c:v>
                </c:pt>
                <c:pt idx="4">
                  <c:v>36397.357035052679</c:v>
                </c:pt>
                <c:pt idx="5">
                  <c:v>40408.47136764248</c:v>
                </c:pt>
                <c:pt idx="6">
                  <c:v>44861.624339840317</c:v>
                </c:pt>
                <c:pt idx="7">
                  <c:v>49805.530134964101</c:v>
                </c:pt>
                <c:pt idx="8">
                  <c:v>55294.271407419386</c:v>
                </c:pt>
                <c:pt idx="9">
                  <c:v>61387.890906736509</c:v>
                </c:pt>
                <c:pt idx="10">
                  <c:v>68153.04830061899</c:v>
                </c:pt>
                <c:pt idx="11">
                  <c:v>75663.749382157112</c:v>
                </c:pt>
                <c:pt idx="12">
                  <c:v>84002.155638192926</c:v>
                </c:pt>
                <c:pt idx="13">
                  <c:v>93259.483034912671</c:v>
                </c:pt>
                <c:pt idx="14">
                  <c:v>103536.99985271326</c:v>
                </c:pt>
                <c:pt idx="15">
                  <c:v>114947.13448591201</c:v>
                </c:pt>
                <c:pt idx="16">
                  <c:v>127614.70532580916</c:v>
                </c:pt>
                <c:pt idx="17">
                  <c:v>141678.28618110594</c:v>
                </c:pt>
                <c:pt idx="18">
                  <c:v>157291.72217236459</c:v>
                </c:pt>
                <c:pt idx="19">
                  <c:v>174625.8126832686</c:v>
                </c:pt>
                <c:pt idx="20">
                  <c:v>193870.17977891848</c:v>
                </c:pt>
                <c:pt idx="21">
                  <c:v>215235.34253027054</c:v>
                </c:pt>
                <c:pt idx="22">
                  <c:v>238955.01993628647</c:v>
                </c:pt>
                <c:pt idx="23">
                  <c:v>265288.68763604935</c:v>
                </c:pt>
                <c:pt idx="24">
                  <c:v>294524.41637937777</c:v>
                </c:pt>
                <c:pt idx="25">
                  <c:v>326982.02330669458</c:v>
                </c:pt>
                <c:pt idx="26">
                  <c:v>363016.57051081071</c:v>
                </c:pt>
                <c:pt idx="27">
                  <c:v>403022.24915228947</c:v>
                </c:pt>
                <c:pt idx="28">
                  <c:v>447436.69161772606</c:v>
                </c:pt>
                <c:pt idx="29">
                  <c:v>496745.75889274769</c:v>
                </c:pt>
                <c:pt idx="30">
                  <c:v>222802.29542426468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E-40FA-9BFD-AD11B38071E1}"/>
            </c:ext>
          </c:extLst>
        </c:ser>
        <c:ser>
          <c:idx val="1"/>
          <c:order val="1"/>
          <c:tx>
            <c:strRef>
              <c:f>Details!$G$1</c:f>
              <c:strCache>
                <c:ptCount val="1"/>
                <c:pt idx="0">
                  <c:v>Interest Amount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96000"/>
                    <a:lumMod val="100000"/>
                  </a:schemeClr>
                </a:gs>
                <a:gs pos="78000">
                  <a:schemeClr val="accent2">
                    <a:shade val="94000"/>
                    <a:lumMod val="9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numRef>
              <c:f>Details!$E$2:$E$400</c:f>
              <c:numCache>
                <c:formatCode>@</c:formatCode>
                <c:ptCount val="39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</c:numCache>
            </c:numRef>
          </c:cat>
          <c:val>
            <c:numRef>
              <c:f>[0]!INT</c:f>
              <c:numCache>
                <c:formatCode>_ * #,##0_ ;_ * \-#,##0_ ;_ * "-"??_ ;_ @_ </c:formatCode>
                <c:ptCount val="31"/>
                <c:pt idx="0">
                  <c:v>305879.52395304898</c:v>
                </c:pt>
                <c:pt idx="1">
                  <c:v>522244.77139570494</c:v>
                </c:pt>
                <c:pt idx="2">
                  <c:v>519313.49127327546</c:v>
                </c:pt>
                <c:pt idx="3">
                  <c:v>516059.17396711354</c:v>
                </c:pt>
                <c:pt idx="4">
                  <c:v>512446.21966494725</c:v>
                </c:pt>
                <c:pt idx="5">
                  <c:v>508435.10533235752</c:v>
                </c:pt>
                <c:pt idx="6">
                  <c:v>503981.95236015972</c:v>
                </c:pt>
                <c:pt idx="7">
                  <c:v>499038.04656503594</c:v>
                </c:pt>
                <c:pt idx="8">
                  <c:v>493549.30529258063</c:v>
                </c:pt>
                <c:pt idx="9">
                  <c:v>487455.68579326343</c:v>
                </c:pt>
                <c:pt idx="10">
                  <c:v>480690.52839938097</c:v>
                </c:pt>
                <c:pt idx="11">
                  <c:v>473179.82731784286</c:v>
                </c:pt>
                <c:pt idx="12">
                  <c:v>464841.42106180702</c:v>
                </c:pt>
                <c:pt idx="13">
                  <c:v>455584.0936650873</c:v>
                </c:pt>
                <c:pt idx="14">
                  <c:v>445306.57684728672</c:v>
                </c:pt>
                <c:pt idx="15">
                  <c:v>433896.44221408799</c:v>
                </c:pt>
                <c:pt idx="16">
                  <c:v>421228.87137419078</c:v>
                </c:pt>
                <c:pt idx="17">
                  <c:v>407165.29051889403</c:v>
                </c:pt>
                <c:pt idx="18">
                  <c:v>391551.85452763538</c:v>
                </c:pt>
                <c:pt idx="19">
                  <c:v>374217.76401673129</c:v>
                </c:pt>
                <c:pt idx="20">
                  <c:v>354973.39692108147</c:v>
                </c:pt>
                <c:pt idx="21">
                  <c:v>333608.2341697294</c:v>
                </c:pt>
                <c:pt idx="22">
                  <c:v>309888.55676371348</c:v>
                </c:pt>
                <c:pt idx="23">
                  <c:v>283554.88906395063</c:v>
                </c:pt>
                <c:pt idx="24">
                  <c:v>254319.16032062221</c:v>
                </c:pt>
                <c:pt idx="25">
                  <c:v>221861.55339330542</c:v>
                </c:pt>
                <c:pt idx="26">
                  <c:v>185827.00618918933</c:v>
                </c:pt>
                <c:pt idx="27">
                  <c:v>145821.32754771048</c:v>
                </c:pt>
                <c:pt idx="28">
                  <c:v>101406.88508227392</c:v>
                </c:pt>
                <c:pt idx="29">
                  <c:v>52097.817807252286</c:v>
                </c:pt>
                <c:pt idx="30">
                  <c:v>5882.5273289967181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2E-40FA-9BFD-AD11B38071E1}"/>
            </c:ext>
          </c:extLst>
        </c:ser>
        <c:ser>
          <c:idx val="3"/>
          <c:order val="3"/>
          <c:tx>
            <c:strRef>
              <c:f>Details!$H$1</c:f>
              <c:strCache>
                <c:ptCount val="1"/>
                <c:pt idx="0">
                  <c:v>Extra-Payment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96000"/>
                    <a:lumMod val="100000"/>
                  </a:schemeClr>
                </a:gs>
                <a:gs pos="78000">
                  <a:schemeClr val="accent4">
                    <a:shade val="94000"/>
                    <a:lumMod val="9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numRef>
              <c:f>Details!$E$2:$E$400</c:f>
              <c:numCache>
                <c:formatCode>@</c:formatCode>
                <c:ptCount val="39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</c:numCache>
            </c:numRef>
          </c:cat>
          <c:val>
            <c:numRef>
              <c:f>[0]!XPAY</c:f>
              <c:numCache>
                <c:formatCode>_ * #,##0_ ;_ * \-#,##0_ ;_ * "-"??_ ;_ @_ 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7-4CBF-A540-AE37C824F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1749560"/>
        <c:axId val="321742672"/>
      </c:barChart>
      <c:lineChart>
        <c:grouping val="stacked"/>
        <c:varyColors val="0"/>
        <c:ser>
          <c:idx val="2"/>
          <c:order val="2"/>
          <c:tx>
            <c:strRef>
              <c:f>Details!$I$1</c:f>
              <c:strCache>
                <c:ptCount val="1"/>
                <c:pt idx="0">
                  <c:v>Loan Balance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tint val="96000"/>
                      <a:lumMod val="100000"/>
                    </a:schemeClr>
                  </a:gs>
                  <a:gs pos="78000">
                    <a:schemeClr val="accent3">
                      <a:shade val="94000"/>
                      <a:lumMod val="94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</c:marker>
          <c:cat>
            <c:strLit>
              <c:ptCount val="11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</c:strLit>
          </c:cat>
          <c:val>
            <c:numRef>
              <c:f>[0]!LB</c:f>
              <c:numCache>
                <c:formatCode>_ * #,##0_ ;_ * \-#,##0_ ;_ * "-"??_ ;_ @_ </c:formatCode>
                <c:ptCount val="31"/>
                <c:pt idx="0">
                  <c:v>4985720.7708780486</c:v>
                </c:pt>
                <c:pt idx="1">
                  <c:v>4959121.9655737532</c:v>
                </c:pt>
                <c:pt idx="2">
                  <c:v>4929591.8801470287</c:v>
                </c:pt>
                <c:pt idx="3">
                  <c:v>4896807.4774141423</c:v>
                </c:pt>
                <c:pt idx="4">
                  <c:v>4860410.1203790894</c:v>
                </c:pt>
                <c:pt idx="5">
                  <c:v>4820001.6490114471</c:v>
                </c:pt>
                <c:pt idx="6">
                  <c:v>4775140.0246716067</c:v>
                </c:pt>
                <c:pt idx="7">
                  <c:v>4725334.4945366429</c:v>
                </c:pt>
                <c:pt idx="8">
                  <c:v>4670040.2231292231</c:v>
                </c:pt>
                <c:pt idx="9">
                  <c:v>4608652.3322224868</c:v>
                </c:pt>
                <c:pt idx="10">
                  <c:v>4540499.2839218676</c:v>
                </c:pt>
                <c:pt idx="11">
                  <c:v>4464835.5345397107</c:v>
                </c:pt>
                <c:pt idx="12">
                  <c:v>4380833.3789015179</c:v>
                </c:pt>
                <c:pt idx="13">
                  <c:v>4287573.8958666055</c:v>
                </c:pt>
                <c:pt idx="14">
                  <c:v>4184036.8960138923</c:v>
                </c:pt>
                <c:pt idx="15">
                  <c:v>4069089.7615279802</c:v>
                </c:pt>
                <c:pt idx="16">
                  <c:v>3941475.0562021709</c:v>
                </c:pt>
                <c:pt idx="17">
                  <c:v>3799796.7700210651</c:v>
                </c:pt>
                <c:pt idx="18">
                  <c:v>3642505.0478487005</c:v>
                </c:pt>
                <c:pt idx="19">
                  <c:v>3467879.2351654321</c:v>
                </c:pt>
                <c:pt idx="20">
                  <c:v>3274009.0553865135</c:v>
                </c:pt>
                <c:pt idx="21">
                  <c:v>3058773.7128562429</c:v>
                </c:pt>
                <c:pt idx="22">
                  <c:v>2819818.6929199565</c:v>
                </c:pt>
                <c:pt idx="23">
                  <c:v>2554530.0052839071</c:v>
                </c:pt>
                <c:pt idx="24">
                  <c:v>2260005.5889045293</c:v>
                </c:pt>
                <c:pt idx="25">
                  <c:v>1933023.5655978348</c:v>
                </c:pt>
                <c:pt idx="26">
                  <c:v>1570006.9950870241</c:v>
                </c:pt>
                <c:pt idx="27">
                  <c:v>1166984.7459347346</c:v>
                </c:pt>
                <c:pt idx="28">
                  <c:v>719548.05431700847</c:v>
                </c:pt>
                <c:pt idx="29">
                  <c:v>222802.29542426078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2E-40FA-9BFD-AD11B3807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335664"/>
        <c:axId val="1160258256"/>
      </c:lineChart>
      <c:dateAx>
        <c:axId val="321749560"/>
        <c:scaling>
          <c:orientation val="minMax"/>
        </c:scaling>
        <c:delete val="0"/>
        <c:axPos val="b"/>
        <c:numFmt formatCode="0_ ;[Red]\-0\ 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42672"/>
        <c:crosses val="autoZero"/>
        <c:auto val="0"/>
        <c:lblOffset val="100"/>
        <c:baseTimeUnit val="days"/>
      </c:dateAx>
      <c:valAx>
        <c:axId val="32174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49560"/>
        <c:crossesAt val="2"/>
        <c:crossBetween val="between"/>
      </c:valAx>
      <c:valAx>
        <c:axId val="1160258256"/>
        <c:scaling>
          <c:orientation val="minMax"/>
          <c:min val="0"/>
        </c:scaling>
        <c:delete val="0"/>
        <c:axPos val="r"/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335664"/>
        <c:crosses val="max"/>
        <c:crossBetween val="between"/>
      </c:valAx>
      <c:dateAx>
        <c:axId val="1253335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60258256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438411701805248"/>
          <c:y val="1.2137172531717718E-2"/>
          <c:w val="0.71770324052630674"/>
          <c:h val="7.30358939716985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13</xdr:row>
      <xdr:rowOff>129540</xdr:rowOff>
    </xdr:from>
    <xdr:to>
      <xdr:col>8</xdr:col>
      <xdr:colOff>0</xdr:colOff>
      <xdr:row>29</xdr:row>
      <xdr:rowOff>152400</xdr:rowOff>
    </xdr:to>
    <xdr:graphicFrame macro="">
      <xdr:nvGraphicFramePr>
        <xdr:cNvPr id="2" name="Chart 1" descr="Loan Calculator 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Amortization_Table" displayName="Amortization_Table" ref="B32:H400" totalsRowShown="0" headerRowDxfId="28" dataDxfId="27" headerRowCellStyle="Heading 1" dataCellStyle="Comma">
  <tableColumns count="7">
    <tableColumn id="1" name="Pmt No." dataDxfId="26">
      <calculatedColumnFormula>IF(B32&lt;$H$9,IF(H32&gt;0,B32+1,""),"")</calculatedColumnFormula>
    </tableColumn>
    <tableColumn id="2" name="Payment Date" dataDxfId="25">
      <calculatedColumnFormula>IF(B32:B396&lt;&gt;"",IF(Details!$B$6=26,IF(B33=1,$D$13,C32+14),IF(Details!$B$6=52,IF(B33=1,$D$13,C32+7),DATE(YEAR($D$13),MONTH($D$13)+(B33-1)*Details!$B$7,IF(Details!$B$6=24,IF(1-MOD(B33,2)=1,DAY($D$13)+14,DAY($D$13)),DAY($D$13))))),"")</calculatedColumnFormula>
    </tableColumn>
    <tableColumn id="3" name="Payment" dataDxfId="24" dataCellStyle="Comma">
      <calculatedColumnFormula>IF(B33="","",$D$12)</calculatedColumnFormula>
    </tableColumn>
    <tableColumn id="4" name="Principal" dataDxfId="23" dataCellStyle="Comma">
      <calculatedColumnFormula>IF(B33="","",IF(H32&lt;$D$12,D33,D33-F33))</calculatedColumnFormula>
    </tableColumn>
    <tableColumn id="5" name="Interest" dataDxfId="22" dataCellStyle="Comma">
      <calculatedColumnFormula>IF(B33="","",$D$10/Details!$B$6*H32)</calculatedColumnFormula>
    </tableColumn>
    <tableColumn id="6" name="Extra Payment" dataDxfId="21" dataCellStyle="Comma"/>
    <tableColumn id="7" name="Ending Balance" dataDxfId="20" dataCellStyle="Comma">
      <calculatedColumnFormula>IF(E33="","",IF(H32-E33-G33&lt;0, 0, H32-E33-G33))</calculatedColumnFormula>
    </tableColumn>
  </tableColumns>
  <tableStyleInfo name="Loan Calculator-style" showFirstColumn="0" showLastColumn="0" showRowStripes="1" showColumnStripes="0"/>
</table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714"/>
  <sheetViews>
    <sheetView showGridLines="0" tabSelected="1" zoomScaleNormal="100" workbookViewId="0">
      <selection activeCell="B2" sqref="B2:E3"/>
    </sheetView>
  </sheetViews>
  <sheetFormatPr defaultColWidth="0" defaultRowHeight="17.399999999999999" zeroHeight="1" x14ac:dyDescent="0.25"/>
  <cols>
    <col min="1" max="1" width="1.796875" style="23" customWidth="1"/>
    <col min="2" max="2" width="9.3984375" style="23" customWidth="1"/>
    <col min="3" max="3" width="17.3984375" style="23" customWidth="1"/>
    <col min="4" max="4" width="17.69921875" style="23" customWidth="1"/>
    <col min="5" max="5" width="17.19921875" style="23" customWidth="1"/>
    <col min="6" max="6" width="17.796875" style="23" customWidth="1"/>
    <col min="7" max="7" width="20.09765625" style="23" customWidth="1"/>
    <col min="8" max="8" width="19.5" style="23" customWidth="1"/>
    <col min="9" max="9" width="1.09765625" style="23" bestFit="1" customWidth="1"/>
    <col min="10" max="10" width="0.796875" style="23" hidden="1" customWidth="1"/>
    <col min="11" max="11" width="8.69921875" style="23" hidden="1" customWidth="1"/>
    <col min="12" max="13" width="7.5" style="23" hidden="1" customWidth="1"/>
    <col min="14" max="22" width="0" style="23" hidden="1" customWidth="1"/>
    <col min="23" max="16383" width="8.796875" style="23" hidden="1"/>
    <col min="16384" max="16384" width="33.296875" style="23" hidden="1" customWidth="1"/>
  </cols>
  <sheetData>
    <row r="1" spans="1:22" ht="10.199999999999999" customHeight="1" x14ac:dyDescent="0.3">
      <c r="B1" s="24"/>
      <c r="C1" s="25"/>
      <c r="D1" s="25"/>
      <c r="E1" s="25"/>
      <c r="F1" s="25"/>
      <c r="G1" s="25"/>
      <c r="H1" s="25"/>
      <c r="I1" s="5" t="s">
        <v>5</v>
      </c>
      <c r="K1" s="26"/>
    </row>
    <row r="2" spans="1:22" ht="38.4" customHeight="1" x14ac:dyDescent="0.25">
      <c r="B2" s="49" t="s">
        <v>37</v>
      </c>
      <c r="C2" s="49"/>
      <c r="D2" s="49"/>
      <c r="E2" s="49"/>
      <c r="F2" s="51" t="s">
        <v>7</v>
      </c>
      <c r="G2" s="51"/>
      <c r="H2" s="51"/>
    </row>
    <row r="3" spans="1:22" ht="23.4" customHeight="1" x14ac:dyDescent="0.25">
      <c r="B3" s="50"/>
      <c r="C3" s="50"/>
      <c r="D3" s="50"/>
      <c r="E3" s="50"/>
      <c r="F3" s="52" t="s">
        <v>30</v>
      </c>
      <c r="G3" s="52"/>
      <c r="H3" s="52"/>
      <c r="K3" s="26"/>
    </row>
    <row r="4" spans="1:22" ht="4.8" customHeight="1" x14ac:dyDescent="0.25">
      <c r="B4" s="27"/>
      <c r="C4" s="28"/>
      <c r="D4" s="28"/>
      <c r="E4" s="28"/>
      <c r="F4" s="28"/>
      <c r="G4" s="28"/>
      <c r="H4" s="28"/>
      <c r="I4" s="5"/>
      <c r="J4" s="5"/>
      <c r="K4" s="26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8" x14ac:dyDescent="0.25">
      <c r="B5" s="54" t="str">
        <f>"You will be able to Close / Payoff Loan by "&amp;TEXT(LOOKUP(2,1/(C33:C405&lt;&gt;""),C33:C405),"mmm-yyyy")&amp;" (i.e.. "&amp;IF(H10="",ROUND(H9,0),ROUND(H10,0))&amp;" Months from Start Date of a Loan)"</f>
        <v>You will be able to Close / Payoff Loan by May-2055 (i.e.. 360 Months from Start Date of a Loan)</v>
      </c>
      <c r="C5" s="54"/>
      <c r="D5" s="54"/>
      <c r="E5" s="54"/>
      <c r="F5" s="54"/>
      <c r="G5" s="54"/>
      <c r="H5" s="54"/>
      <c r="I5" s="5"/>
      <c r="K5" s="26"/>
    </row>
    <row r="6" spans="1:22" ht="4.2" customHeight="1" x14ac:dyDescent="0.25">
      <c r="B6" s="27"/>
      <c r="C6" s="28"/>
      <c r="D6" s="28"/>
      <c r="E6" s="28"/>
      <c r="F6" s="28"/>
      <c r="G6" s="28"/>
      <c r="H6" s="28"/>
      <c r="I6" s="5"/>
      <c r="J6" s="5"/>
      <c r="K6" s="26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" x14ac:dyDescent="0.25">
      <c r="B7" s="53" t="s">
        <v>0</v>
      </c>
      <c r="C7" s="53"/>
      <c r="D7" s="53"/>
      <c r="F7" s="53" t="s">
        <v>36</v>
      </c>
      <c r="G7" s="53"/>
      <c r="H7" s="53"/>
      <c r="J7" s="5"/>
      <c r="K7" s="26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8" x14ac:dyDescent="0.25">
      <c r="A8" s="5"/>
      <c r="B8" s="57" t="s">
        <v>1</v>
      </c>
      <c r="C8" s="58"/>
      <c r="D8" s="29" t="s">
        <v>38</v>
      </c>
      <c r="E8" s="48"/>
      <c r="F8" s="55" t="str">
        <f>IF(H10="","It Will Take "&amp;ROUNDDOWN(ROUND($H$9,2)/12,0)&amp;" Years and "&amp;ROUNDDOWN((ROUND($H$9,2)-ROUNDDOWN(ROUND($H$9,2)/12,0)*12)/(12/12),0)&amp;" Months to Payoff Debt","It Will Take "&amp;ROUNDDOWN(ROUND($H$10,2)/12,0)&amp;" Years and "&amp;ROUNDDOWN((ROUND($H$10,2)-ROUNDDOWN(ROUND($H$10,2)/12,0)*12)/(12/12),0)&amp;" Months After Extra Pay")</f>
        <v>It Will Take 30 Years and 0 Months to Payoff Debt</v>
      </c>
      <c r="G8" s="56"/>
      <c r="H8" s="56"/>
      <c r="I8" s="32"/>
      <c r="J8" s="5"/>
      <c r="K8" s="26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8" x14ac:dyDescent="0.25">
      <c r="A9" s="5"/>
      <c r="B9" s="57" t="s">
        <v>34</v>
      </c>
      <c r="C9" s="58"/>
      <c r="D9" s="31">
        <v>5000000</v>
      </c>
      <c r="E9" s="30"/>
      <c r="F9" s="57" t="s">
        <v>28</v>
      </c>
      <c r="G9" s="58"/>
      <c r="H9" s="33">
        <f>IF(NPER(D10/Details!$C$6,D12,-D9)&lt;=360,NPER(D10/Details!$C$6,D12,-D9), NA())</f>
        <v>359.99999998085457</v>
      </c>
      <c r="I9" s="5"/>
      <c r="J9" s="5"/>
      <c r="K9" s="26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8" x14ac:dyDescent="0.25">
      <c r="A10" s="5"/>
      <c r="B10" s="57" t="s">
        <v>32</v>
      </c>
      <c r="C10" s="58"/>
      <c r="D10" s="47">
        <v>0.105</v>
      </c>
      <c r="E10" s="45"/>
      <c r="F10" s="57" t="s">
        <v>29</v>
      </c>
      <c r="G10" s="58"/>
      <c r="H10" s="33" t="str">
        <f>IF($H$11="","",COUNT($B$33:$B$401))</f>
        <v/>
      </c>
      <c r="I10" s="34"/>
      <c r="J10" s="5"/>
      <c r="K10" s="2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8" x14ac:dyDescent="0.25">
      <c r="A11" s="5"/>
      <c r="B11" s="57" t="s">
        <v>33</v>
      </c>
      <c r="C11" s="58"/>
      <c r="D11" s="33" t="s">
        <v>35</v>
      </c>
      <c r="F11" s="57" t="s">
        <v>10</v>
      </c>
      <c r="G11" s="58"/>
      <c r="H11" s="31" t="str">
        <f>IF($H$9="","",IF(SUM($G$33:$G$401)&lt;=0, "",SUM($G$33:$G$401)))</f>
        <v/>
      </c>
      <c r="I11" s="34"/>
      <c r="J11" s="5"/>
      <c r="K11" s="2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8" x14ac:dyDescent="0.25">
      <c r="A12" s="5"/>
      <c r="B12" s="57" t="s">
        <v>31</v>
      </c>
      <c r="C12" s="58"/>
      <c r="D12" s="31">
        <v>45736.964724999998</v>
      </c>
      <c r="E12" s="30"/>
      <c r="F12" s="57" t="s">
        <v>9</v>
      </c>
      <c r="G12" s="58"/>
      <c r="H12" s="31">
        <f>(IF($H$9="","",SUM($F$33:$F$400)))</f>
        <v>11465307.300128259</v>
      </c>
      <c r="I12" s="5"/>
      <c r="J12" s="5"/>
      <c r="K12" s="2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8" x14ac:dyDescent="0.25">
      <c r="A13" s="5"/>
      <c r="B13" s="57" t="s">
        <v>11</v>
      </c>
      <c r="C13" s="58"/>
      <c r="D13" s="35">
        <v>45809</v>
      </c>
      <c r="E13" s="30"/>
      <c r="F13" s="59" t="s">
        <v>12</v>
      </c>
      <c r="G13" s="60"/>
      <c r="H13" s="31">
        <f>IF($H$9="","",SUM($D$9,$H$11,$H$12))</f>
        <v>16465307.300128259</v>
      </c>
      <c r="I13" s="5"/>
    </row>
    <row r="14" spans="1:22" ht="18" x14ac:dyDescent="0.25">
      <c r="A14" s="5"/>
      <c r="E14" s="30"/>
      <c r="I14" s="5"/>
    </row>
    <row r="15" spans="1:22" ht="18" x14ac:dyDescent="0.25">
      <c r="B15" s="9"/>
    </row>
    <row r="16" spans="1:22" x14ac:dyDescent="0.3">
      <c r="B16" s="24"/>
      <c r="C16" s="25"/>
      <c r="D16" s="25"/>
      <c r="J16" s="36"/>
    </row>
    <row r="17" spans="2:10" x14ac:dyDescent="0.3">
      <c r="B17" s="24"/>
      <c r="C17" s="25"/>
      <c r="D17" s="25"/>
    </row>
    <row r="18" spans="2:10" x14ac:dyDescent="0.3">
      <c r="B18" s="24"/>
      <c r="C18" s="25"/>
      <c r="D18" s="25"/>
    </row>
    <row r="19" spans="2:10" x14ac:dyDescent="0.3">
      <c r="B19" s="24"/>
      <c r="C19" s="25"/>
      <c r="D19" s="25"/>
    </row>
    <row r="20" spans="2:10" x14ac:dyDescent="0.3">
      <c r="B20" s="24"/>
      <c r="C20" s="25"/>
      <c r="D20" s="25"/>
    </row>
    <row r="21" spans="2:10" x14ac:dyDescent="0.3">
      <c r="B21" s="24"/>
      <c r="C21" s="25"/>
      <c r="D21" s="25"/>
    </row>
    <row r="22" spans="2:10" x14ac:dyDescent="0.3">
      <c r="B22" s="24"/>
      <c r="C22" s="25"/>
      <c r="D22" s="25"/>
    </row>
    <row r="23" spans="2:10" x14ac:dyDescent="0.3">
      <c r="B23" s="24"/>
      <c r="C23" s="25"/>
      <c r="D23" s="25"/>
    </row>
    <row r="24" spans="2:10" x14ac:dyDescent="0.3">
      <c r="B24" s="24"/>
      <c r="C24" s="25"/>
      <c r="D24" s="25"/>
    </row>
    <row r="25" spans="2:10" x14ac:dyDescent="0.3">
      <c r="B25" s="24"/>
      <c r="C25" s="25"/>
      <c r="D25" s="25"/>
    </row>
    <row r="26" spans="2:10" x14ac:dyDescent="0.3">
      <c r="B26" s="24"/>
      <c r="C26" s="25"/>
      <c r="D26" s="25"/>
    </row>
    <row r="27" spans="2:10" x14ac:dyDescent="0.3">
      <c r="B27" s="24"/>
      <c r="C27" s="25"/>
      <c r="D27" s="25"/>
    </row>
    <row r="28" spans="2:10" x14ac:dyDescent="0.3">
      <c r="B28" s="24"/>
      <c r="C28" s="25"/>
      <c r="D28" s="25"/>
    </row>
    <row r="29" spans="2:10" x14ac:dyDescent="0.3">
      <c r="B29" s="24"/>
      <c r="C29" s="25"/>
      <c r="D29" s="25"/>
    </row>
    <row r="30" spans="2:10" ht="16.8" customHeight="1" x14ac:dyDescent="0.3">
      <c r="B30" s="24"/>
      <c r="C30" s="25"/>
      <c r="D30" s="25"/>
      <c r="J30" s="39"/>
    </row>
    <row r="31" spans="2:10" ht="18" x14ac:dyDescent="0.25">
      <c r="B31" s="9"/>
      <c r="J31" s="39"/>
    </row>
    <row r="32" spans="2:10" ht="18" x14ac:dyDescent="0.25">
      <c r="B32" s="37" t="s">
        <v>13</v>
      </c>
      <c r="C32" s="38" t="s">
        <v>14</v>
      </c>
      <c r="D32" s="38" t="s">
        <v>15</v>
      </c>
      <c r="E32" s="38" t="s">
        <v>16</v>
      </c>
      <c r="F32" s="38" t="s">
        <v>17</v>
      </c>
      <c r="G32" s="38" t="s">
        <v>18</v>
      </c>
      <c r="H32" s="38" t="s">
        <v>19</v>
      </c>
    </row>
    <row r="33" spans="2:10" ht="18" x14ac:dyDescent="0.25">
      <c r="B33" s="40">
        <f>IF(H9&gt;0, 1, "")</f>
        <v>1</v>
      </c>
      <c r="C33" s="41">
        <f>IF(B32:B396&lt;&gt;"",IF(Details!$B$6=26,IF(B33=1,$D$13,C32+14),IF(Details!$B$6=52,IF(B33=1,$D$13,C32+7),DATE(YEAR($D$13),MONTH($D$13)+(B33-1)*Details!$B$7,IF(Details!$B$6=24,IF(1-MOD(B33,2)=1,DAY($D$13)+14,DAY($D$13)),DAY($D$13))))),"")</f>
        <v>45809</v>
      </c>
      <c r="D33" s="42">
        <f>IF(B33="","",$D$12)</f>
        <v>45736.964724999998</v>
      </c>
      <c r="E33" s="42">
        <f t="shared" ref="E33:E96" si="0">IF(B33="","",IF(H32&lt;$D$12,D33,D33-F33))</f>
        <v>1986.9647250000053</v>
      </c>
      <c r="F33" s="42">
        <f>IF(B33="","",$D$10/Details!$C$6*$D$9)</f>
        <v>43749.999999999993</v>
      </c>
      <c r="G33" s="42"/>
      <c r="H33" s="42">
        <f>IF(E33="","",$D$9-E33-G33)</f>
        <v>4998013.0352750001</v>
      </c>
    </row>
    <row r="34" spans="2:10" ht="18" x14ac:dyDescent="0.25">
      <c r="B34" s="40">
        <f t="shared" ref="B34:B97" si="1">IF(B33&lt;$H$9,IF(H33&gt;0,B33+1,""),"")</f>
        <v>2</v>
      </c>
      <c r="C34" s="41">
        <f>IF(B33:B400&lt;&gt;"",IF(Details!$B$6=26,IF(B34=1,$D$13,C33+14),IF(Details!$B$6=52,IF(B34=1,$D$13,C33+7),DATE(YEAR($D$13),MONTH($D$13)+(B34-1)*Details!$B$7,IF(Details!$B$6=24,IF(1-MOD(B34,2)=1,DAY($D$13)+14,DAY($D$13)),DAY($D$13))))),"")</f>
        <v>45839</v>
      </c>
      <c r="D34" s="42">
        <f t="shared" ref="D34:D97" si="2">IF(B34="","",IF(H33&lt;$D$12,H33,$D$12))</f>
        <v>45736.964724999998</v>
      </c>
      <c r="E34" s="42">
        <f t="shared" si="0"/>
        <v>2004.3506663437511</v>
      </c>
      <c r="F34" s="42">
        <f>IF(B34="","",$D$10/Details!$C$6*H33)</f>
        <v>43732.614058656247</v>
      </c>
      <c r="G34" s="42"/>
      <c r="H34" s="42">
        <f>IF(E34="","",IF(H33-E34-G34&lt;0, 0, H33-E34-G34))</f>
        <v>4996008.684608656</v>
      </c>
      <c r="J34" s="43"/>
    </row>
    <row r="35" spans="2:10" ht="18" x14ac:dyDescent="0.25">
      <c r="B35" s="40">
        <f t="shared" si="1"/>
        <v>3</v>
      </c>
      <c r="C35" s="41">
        <f>IF(B34:B401&lt;&gt;"",IF(Details!$B$6=26,IF(B35=1,$D$13,C34+14),IF(Details!$B$6=52,IF(B35=1,$D$13,C34+7),DATE(YEAR($D$13),MONTH($D$13)+(B35-1)*Details!$B$7,IF(Details!$B$6=24,IF(1-MOD(B35,2)=1,DAY($D$13)+14,DAY($D$13)),DAY($D$13))))),"")</f>
        <v>45870</v>
      </c>
      <c r="D35" s="42">
        <f t="shared" si="2"/>
        <v>45736.964724999998</v>
      </c>
      <c r="E35" s="42">
        <f t="shared" si="0"/>
        <v>2021.8887346742631</v>
      </c>
      <c r="F35" s="42">
        <f>IF(B35="","",$D$10/Details!$C$6*H34)</f>
        <v>43715.075990325735</v>
      </c>
      <c r="G35" s="42"/>
      <c r="H35" s="42">
        <f t="shared" ref="H35:H98" si="3">IF(E35="","",IF(H34-E35-G35&lt;0, 0, H34-E35-G35))</f>
        <v>4993986.7958739819</v>
      </c>
      <c r="J35" s="36"/>
    </row>
    <row r="36" spans="2:10" ht="18" x14ac:dyDescent="0.25">
      <c r="B36" s="40">
        <f t="shared" si="1"/>
        <v>4</v>
      </c>
      <c r="C36" s="41">
        <f>IF(B35:B402&lt;&gt;"",IF(Details!$B$6=26,IF(B36=1,$D$13,C35+14),IF(Details!$B$6=52,IF(B36=1,$D$13,C35+7),DATE(YEAR($D$13),MONTH($D$13)+(B36-1)*Details!$B$7,IF(Details!$B$6=24,IF(1-MOD(B36,2)=1,DAY($D$13)+14,DAY($D$13)),DAY($D$13))))),"")</f>
        <v>45901</v>
      </c>
      <c r="D36" s="42">
        <f t="shared" si="2"/>
        <v>45736.964724999998</v>
      </c>
      <c r="E36" s="42">
        <f t="shared" si="0"/>
        <v>2039.5802611026593</v>
      </c>
      <c r="F36" s="42">
        <f>IF(B36="","",$D$10/Details!$C$6*H35)</f>
        <v>43697.384463897339</v>
      </c>
      <c r="G36" s="42"/>
      <c r="H36" s="42">
        <f t="shared" si="3"/>
        <v>4991947.215612879</v>
      </c>
      <c r="J36" s="36"/>
    </row>
    <row r="37" spans="2:10" ht="18" x14ac:dyDescent="0.25">
      <c r="B37" s="40">
        <f t="shared" si="1"/>
        <v>5</v>
      </c>
      <c r="C37" s="41">
        <f>IF(B36:B403&lt;&gt;"",IF(Details!$B$6=26,IF(B37=1,$D$13,C36+14),IF(Details!$B$6=52,IF(B37=1,$D$13,C36+7),DATE(YEAR($D$13),MONTH($D$13)+(B37-1)*Details!$B$7,IF(Details!$B$6=24,IF(1-MOD(B37,2)=1,DAY($D$13)+14,DAY($D$13)),DAY($D$13))))),"")</f>
        <v>45931</v>
      </c>
      <c r="D37" s="42">
        <f t="shared" si="2"/>
        <v>45736.964724999998</v>
      </c>
      <c r="E37" s="42">
        <f t="shared" si="0"/>
        <v>2057.4265883873086</v>
      </c>
      <c r="F37" s="42">
        <f>IF(B37="","",$D$10/Details!$C$6*H36)</f>
        <v>43679.538136612689</v>
      </c>
      <c r="G37" s="42"/>
      <c r="H37" s="42">
        <f t="shared" si="3"/>
        <v>4989889.7890244918</v>
      </c>
    </row>
    <row r="38" spans="2:10" ht="18" x14ac:dyDescent="0.25">
      <c r="B38" s="40">
        <f t="shared" si="1"/>
        <v>6</v>
      </c>
      <c r="C38" s="41">
        <f>IF(B37:B404&lt;&gt;"",IF(Details!$B$6=26,IF(B38=1,$D$13,C37+14),IF(Details!$B$6=52,IF(B38=1,$D$13,C37+7),DATE(YEAR($D$13),MONTH($D$13)+(B38-1)*Details!$B$7,IF(Details!$B$6=24,IF(1-MOD(B38,2)=1,DAY($D$13)+14,DAY($D$13)),DAY($D$13))))),"")</f>
        <v>45962</v>
      </c>
      <c r="D38" s="42">
        <f t="shared" si="2"/>
        <v>45736.964724999998</v>
      </c>
      <c r="E38" s="42">
        <f t="shared" si="0"/>
        <v>2075.4290710357018</v>
      </c>
      <c r="F38" s="42">
        <f>IF(B38="","",$D$10/Details!$C$6*H37)</f>
        <v>43661.535653964296</v>
      </c>
      <c r="G38" s="42"/>
      <c r="H38" s="42">
        <f t="shared" si="3"/>
        <v>4987814.3599534556</v>
      </c>
    </row>
    <row r="39" spans="2:10" ht="18" x14ac:dyDescent="0.25">
      <c r="B39" s="40">
        <f t="shared" si="1"/>
        <v>7</v>
      </c>
      <c r="C39" s="41">
        <f>IF(B38:B405&lt;&gt;"",IF(Details!$B$6=26,IF(B39=1,$D$13,C38+14),IF(Details!$B$6=52,IF(B39=1,$D$13,C38+7),DATE(YEAR($D$13),MONTH($D$13)+(B39-1)*Details!$B$7,IF(Details!$B$6=24,IF(1-MOD(B39,2)=1,DAY($D$13)+14,DAY($D$13)),DAY($D$13))))),"")</f>
        <v>45992</v>
      </c>
      <c r="D39" s="42">
        <f t="shared" si="2"/>
        <v>45736.964724999998</v>
      </c>
      <c r="E39" s="42">
        <f t="shared" si="0"/>
        <v>2093.589075407268</v>
      </c>
      <c r="F39" s="42">
        <f>IF(B39="","",$D$10/Details!$C$6*H38)</f>
        <v>43643.37564959273</v>
      </c>
      <c r="G39" s="42"/>
      <c r="H39" s="42">
        <f t="shared" si="3"/>
        <v>4985720.7708780486</v>
      </c>
    </row>
    <row r="40" spans="2:10" ht="18" x14ac:dyDescent="0.25">
      <c r="B40" s="40">
        <f t="shared" si="1"/>
        <v>8</v>
      </c>
      <c r="C40" s="41">
        <f>IF(B39:B406&lt;&gt;"",IF(Details!$B$6=26,IF(B40=1,$D$13,C39+14),IF(Details!$B$6=52,IF(B40=1,$D$13,C39+7),DATE(YEAR($D$13),MONTH($D$13)+(B40-1)*Details!$B$7,IF(Details!$B$6=24,IF(1-MOD(B40,2)=1,DAY($D$13)+14,DAY($D$13)),DAY($D$13))))),"")</f>
        <v>46023</v>
      </c>
      <c r="D40" s="42">
        <f t="shared" si="2"/>
        <v>45736.964724999998</v>
      </c>
      <c r="E40" s="42">
        <f t="shared" si="0"/>
        <v>2111.9079798170787</v>
      </c>
      <c r="F40" s="42">
        <f>IF(B40="","",$D$10/Details!$C$6*H39)</f>
        <v>43625.056745182919</v>
      </c>
      <c r="G40" s="42"/>
      <c r="H40" s="42">
        <f t="shared" si="3"/>
        <v>4983608.8628982315</v>
      </c>
    </row>
    <row r="41" spans="2:10" ht="18" x14ac:dyDescent="0.25">
      <c r="B41" s="40">
        <f t="shared" si="1"/>
        <v>9</v>
      </c>
      <c r="C41" s="41">
        <f>IF(B40:B407&lt;&gt;"",IF(Details!$B$6=26,IF(B41=1,$D$13,C40+14),IF(Details!$B$6=52,IF(B41=1,$D$13,C40+7),DATE(YEAR($D$13),MONTH($D$13)+(B41-1)*Details!$B$7,IF(Details!$B$6=24,IF(1-MOD(B41,2)=1,DAY($D$13)+14,DAY($D$13)),DAY($D$13))))),"")</f>
        <v>46054</v>
      </c>
      <c r="D41" s="42">
        <f t="shared" si="2"/>
        <v>45736.964724999998</v>
      </c>
      <c r="E41" s="42">
        <f t="shared" si="0"/>
        <v>2130.3871746404766</v>
      </c>
      <c r="F41" s="42">
        <f>IF(B41="","",$D$10/Details!$C$6*H40)</f>
        <v>43606.577550359521</v>
      </c>
      <c r="G41" s="42"/>
      <c r="H41" s="42">
        <f t="shared" si="3"/>
        <v>4981478.4757235907</v>
      </c>
    </row>
    <row r="42" spans="2:10" ht="18" x14ac:dyDescent="0.25">
      <c r="B42" s="40">
        <f t="shared" si="1"/>
        <v>10</v>
      </c>
      <c r="C42" s="41">
        <f>IF(B41:B408&lt;&gt;"",IF(Details!$B$6=26,IF(B42=1,$D$13,C41+14),IF(Details!$B$6=52,IF(B42=1,$D$13,C41+7),DATE(YEAR($D$13),MONTH($D$13)+(B42-1)*Details!$B$7,IF(Details!$B$6=24,IF(1-MOD(B42,2)=1,DAY($D$13)+14,DAY($D$13)),DAY($D$13))))),"")</f>
        <v>46082</v>
      </c>
      <c r="D42" s="42">
        <f t="shared" si="2"/>
        <v>45736.964724999998</v>
      </c>
      <c r="E42" s="42">
        <f t="shared" si="0"/>
        <v>2149.0280624185834</v>
      </c>
      <c r="F42" s="42">
        <f>IF(B42="","",$D$10/Details!$C$6*H41)</f>
        <v>43587.936662581415</v>
      </c>
      <c r="G42" s="42"/>
      <c r="H42" s="42">
        <f t="shared" si="3"/>
        <v>4979329.4476611717</v>
      </c>
    </row>
    <row r="43" spans="2:10" ht="18" x14ac:dyDescent="0.25">
      <c r="B43" s="40">
        <f t="shared" si="1"/>
        <v>11</v>
      </c>
      <c r="C43" s="41">
        <f>IF(B42:B409&lt;&gt;"",IF(Details!$B$6=26,IF(B43=1,$D$13,C42+14),IF(Details!$B$6=52,IF(B43=1,$D$13,C42+7),DATE(YEAR($D$13),MONTH($D$13)+(B43-1)*Details!$B$7,IF(Details!$B$6=24,IF(1-MOD(B43,2)=1,DAY($D$13)+14,DAY($D$13)),DAY($D$13))))),"")</f>
        <v>46113</v>
      </c>
      <c r="D43" s="42">
        <f t="shared" si="2"/>
        <v>45736.964724999998</v>
      </c>
      <c r="E43" s="42">
        <f t="shared" si="0"/>
        <v>2167.8320579647479</v>
      </c>
      <c r="F43" s="42">
        <f>IF(B43="","",$D$10/Details!$C$6*H42)</f>
        <v>43569.13266703525</v>
      </c>
      <c r="G43" s="42"/>
      <c r="H43" s="42">
        <f t="shared" si="3"/>
        <v>4977161.6156032067</v>
      </c>
    </row>
    <row r="44" spans="2:10" ht="18" x14ac:dyDescent="0.25">
      <c r="B44" s="40">
        <f t="shared" si="1"/>
        <v>12</v>
      </c>
      <c r="C44" s="41">
        <f>IF(B43:B410&lt;&gt;"",IF(Details!$B$6=26,IF(B44=1,$D$13,C43+14),IF(Details!$B$6=52,IF(B44=1,$D$13,C43+7),DATE(YEAR($D$13),MONTH($D$13)+(B44-1)*Details!$B$7,IF(Details!$B$6=24,IF(1-MOD(B44,2)=1,DAY($D$13)+14,DAY($D$13)),DAY($D$13))))),"")</f>
        <v>46143</v>
      </c>
      <c r="D44" s="42">
        <f t="shared" si="2"/>
        <v>45736.964724999998</v>
      </c>
      <c r="E44" s="42">
        <f t="shared" si="0"/>
        <v>2186.800588471946</v>
      </c>
      <c r="F44" s="42">
        <f>IF(B44="","",$D$10/Details!$C$6*H43)</f>
        <v>43550.164136528052</v>
      </c>
      <c r="G44" s="42"/>
      <c r="H44" s="42">
        <f t="shared" si="3"/>
        <v>4974974.8150147349</v>
      </c>
    </row>
    <row r="45" spans="2:10" ht="18" x14ac:dyDescent="0.25">
      <c r="B45" s="40">
        <f t="shared" si="1"/>
        <v>13</v>
      </c>
      <c r="C45" s="41">
        <f>IF(B44:B411&lt;&gt;"",IF(Details!$B$6=26,IF(B45=1,$D$13,C44+14),IF(Details!$B$6=52,IF(B45=1,$D$13,C44+7),DATE(YEAR($D$13),MONTH($D$13)+(B45-1)*Details!$B$7,IF(Details!$B$6=24,IF(1-MOD(B45,2)=1,DAY($D$13)+14,DAY($D$13)),DAY($D$13))))),"")</f>
        <v>46174</v>
      </c>
      <c r="D45" s="42">
        <f t="shared" si="2"/>
        <v>45736.964724999998</v>
      </c>
      <c r="E45" s="42">
        <f t="shared" si="0"/>
        <v>2205.9350936210758</v>
      </c>
      <c r="F45" s="42">
        <f>IF(B45="","",$D$10/Details!$C$6*H44)</f>
        <v>43531.029631378922</v>
      </c>
      <c r="G45" s="42"/>
      <c r="H45" s="42">
        <f t="shared" si="3"/>
        <v>4972768.8799211141</v>
      </c>
    </row>
    <row r="46" spans="2:10" ht="18" x14ac:dyDescent="0.25">
      <c r="B46" s="40">
        <f t="shared" si="1"/>
        <v>14</v>
      </c>
      <c r="C46" s="41">
        <f>IF(B45:B412&lt;&gt;"",IF(Details!$B$6=26,IF(B46=1,$D$13,C45+14),IF(Details!$B$6=52,IF(B46=1,$D$13,C45+7),DATE(YEAR($D$13),MONTH($D$13)+(B46-1)*Details!$B$7,IF(Details!$B$6=24,IF(1-MOD(B46,2)=1,DAY($D$13)+14,DAY($D$13)),DAY($D$13))))),"")</f>
        <v>46204</v>
      </c>
      <c r="D46" s="42">
        <f t="shared" si="2"/>
        <v>45736.964724999998</v>
      </c>
      <c r="E46" s="42">
        <f t="shared" si="0"/>
        <v>2225.2370256902577</v>
      </c>
      <c r="F46" s="42">
        <f>IF(B46="","",$D$10/Details!$C$6*H45)</f>
        <v>43511.72769930974</v>
      </c>
      <c r="G46" s="42"/>
      <c r="H46" s="42">
        <f t="shared" si="3"/>
        <v>4970543.6428954238</v>
      </c>
    </row>
    <row r="47" spans="2:10" ht="18" x14ac:dyDescent="0.25">
      <c r="B47" s="40">
        <f t="shared" si="1"/>
        <v>15</v>
      </c>
      <c r="C47" s="41">
        <f>IF(B46:B413&lt;&gt;"",IF(Details!$B$6=26,IF(B47=1,$D$13,C46+14),IF(Details!$B$6=52,IF(B47=1,$D$13,C46+7),DATE(YEAR($D$13),MONTH($D$13)+(B47-1)*Details!$B$7,IF(Details!$B$6=24,IF(1-MOD(B47,2)=1,DAY($D$13)+14,DAY($D$13)),DAY($D$13))))),"")</f>
        <v>46235</v>
      </c>
      <c r="D47" s="42">
        <f t="shared" si="2"/>
        <v>45736.964724999998</v>
      </c>
      <c r="E47" s="42">
        <f t="shared" si="0"/>
        <v>2244.7078496650429</v>
      </c>
      <c r="F47" s="42">
        <f>IF(B47="","",$D$10/Details!$C$6*H46)</f>
        <v>43492.256875334955</v>
      </c>
      <c r="G47" s="42"/>
      <c r="H47" s="42">
        <f t="shared" si="3"/>
        <v>4968298.9350457592</v>
      </c>
    </row>
    <row r="48" spans="2:10" ht="18" x14ac:dyDescent="0.25">
      <c r="B48" s="40">
        <f t="shared" si="1"/>
        <v>16</v>
      </c>
      <c r="C48" s="41">
        <f>IF(B47:B414&lt;&gt;"",IF(Details!$B$6=26,IF(B48=1,$D$13,C47+14),IF(Details!$B$6=52,IF(B48=1,$D$13,C47+7),DATE(YEAR($D$13),MONTH($D$13)+(B48-1)*Details!$B$7,IF(Details!$B$6=24,IF(1-MOD(B48,2)=1,DAY($D$13)+14,DAY($D$13)),DAY($D$13))))),"")</f>
        <v>46266</v>
      </c>
      <c r="D48" s="42">
        <f t="shared" si="2"/>
        <v>45736.964724999998</v>
      </c>
      <c r="E48" s="42">
        <f t="shared" si="0"/>
        <v>2264.3490433496117</v>
      </c>
      <c r="F48" s="42">
        <f>IF(B48="","",$D$10/Details!$C$6*H47)</f>
        <v>43472.615681650386</v>
      </c>
      <c r="G48" s="42"/>
      <c r="H48" s="42">
        <f t="shared" si="3"/>
        <v>4966034.5860024095</v>
      </c>
    </row>
    <row r="49" spans="2:8" ht="18" x14ac:dyDescent="0.25">
      <c r="B49" s="40">
        <f t="shared" si="1"/>
        <v>17</v>
      </c>
      <c r="C49" s="41">
        <f>IF(B48:B415&lt;&gt;"",IF(Details!$B$6=26,IF(B49=1,$D$13,C48+14),IF(Details!$B$6=52,IF(B49=1,$D$13,C48+7),DATE(YEAR($D$13),MONTH($D$13)+(B49-1)*Details!$B$7,IF(Details!$B$6=24,IF(1-MOD(B49,2)=1,DAY($D$13)+14,DAY($D$13)),DAY($D$13))))),"")</f>
        <v>46296</v>
      </c>
      <c r="D49" s="42">
        <f t="shared" si="2"/>
        <v>45736.964724999998</v>
      </c>
      <c r="E49" s="42">
        <f t="shared" si="0"/>
        <v>2284.1620974789184</v>
      </c>
      <c r="F49" s="42">
        <f>IF(B49="","",$D$10/Details!$C$6*H48)</f>
        <v>43452.80262752108</v>
      </c>
      <c r="G49" s="42"/>
      <c r="H49" s="42">
        <f t="shared" si="3"/>
        <v>4963750.4239049302</v>
      </c>
    </row>
    <row r="50" spans="2:8" ht="18" x14ac:dyDescent="0.25">
      <c r="B50" s="40">
        <f t="shared" si="1"/>
        <v>18</v>
      </c>
      <c r="C50" s="41">
        <f>IF(B49:B416&lt;&gt;"",IF(Details!$B$6=26,IF(B50=1,$D$13,C49+14),IF(Details!$B$6=52,IF(B50=1,$D$13,C49+7),DATE(YEAR($D$13),MONTH($D$13)+(B50-1)*Details!$B$7,IF(Details!$B$6=24,IF(1-MOD(B50,2)=1,DAY($D$13)+14,DAY($D$13)),DAY($D$13))))),"")</f>
        <v>46327</v>
      </c>
      <c r="D50" s="42">
        <f t="shared" si="2"/>
        <v>45736.964724999998</v>
      </c>
      <c r="E50" s="42">
        <f t="shared" si="0"/>
        <v>2304.148515831861</v>
      </c>
      <c r="F50" s="42">
        <f>IF(B50="","",$D$10/Details!$C$6*H49)</f>
        <v>43432.816209168137</v>
      </c>
      <c r="G50" s="42"/>
      <c r="H50" s="42">
        <f t="shared" si="3"/>
        <v>4961446.2753890986</v>
      </c>
    </row>
    <row r="51" spans="2:8" ht="18" x14ac:dyDescent="0.25">
      <c r="B51" s="40">
        <f t="shared" si="1"/>
        <v>19</v>
      </c>
      <c r="C51" s="41">
        <f>IF(B50:B417&lt;&gt;"",IF(Details!$B$6=26,IF(B51=1,$D$13,C50+14),IF(Details!$B$6=52,IF(B51=1,$D$13,C50+7),DATE(YEAR($D$13),MONTH($D$13)+(B51-1)*Details!$B$7,IF(Details!$B$6=24,IF(1-MOD(B51,2)=1,DAY($D$13)+14,DAY($D$13)),DAY($D$13))))),"")</f>
        <v>46357</v>
      </c>
      <c r="D51" s="42">
        <f t="shared" si="2"/>
        <v>45736.964724999998</v>
      </c>
      <c r="E51" s="42">
        <f t="shared" si="0"/>
        <v>2324.3098153453902</v>
      </c>
      <c r="F51" s="42">
        <f>IF(B51="","",$D$10/Details!$C$6*H50)</f>
        <v>43412.654909654608</v>
      </c>
      <c r="G51" s="42"/>
      <c r="H51" s="42">
        <f t="shared" si="3"/>
        <v>4959121.9655737532</v>
      </c>
    </row>
    <row r="52" spans="2:8" ht="18" x14ac:dyDescent="0.25">
      <c r="B52" s="40">
        <f t="shared" si="1"/>
        <v>20</v>
      </c>
      <c r="C52" s="41">
        <f>IF(B51:B418&lt;&gt;"",IF(Details!$B$6=26,IF(B52=1,$D$13,C51+14),IF(Details!$B$6=52,IF(B52=1,$D$13,C51+7),DATE(YEAR($D$13),MONTH($D$13)+(B52-1)*Details!$B$7,IF(Details!$B$6=24,IF(1-MOD(B52,2)=1,DAY($D$13)+14,DAY($D$13)),DAY($D$13))))),"")</f>
        <v>46388</v>
      </c>
      <c r="D52" s="42">
        <f t="shared" si="2"/>
        <v>45736.964724999998</v>
      </c>
      <c r="E52" s="42">
        <f t="shared" si="0"/>
        <v>2344.647526229659</v>
      </c>
      <c r="F52" s="42">
        <f>IF(B52="","",$D$10/Details!$C$6*H51)</f>
        <v>43392.317198770339</v>
      </c>
      <c r="G52" s="42"/>
      <c r="H52" s="42">
        <f t="shared" si="3"/>
        <v>4956777.3180475235</v>
      </c>
    </row>
    <row r="53" spans="2:8" ht="18" x14ac:dyDescent="0.25">
      <c r="B53" s="40">
        <f t="shared" si="1"/>
        <v>21</v>
      </c>
      <c r="C53" s="41">
        <f>IF(B52:B419&lt;&gt;"",IF(Details!$B$6=26,IF(B53=1,$D$13,C52+14),IF(Details!$B$6=52,IF(B53=1,$D$13,C52+7),DATE(YEAR($D$13),MONTH($D$13)+(B53-1)*Details!$B$7,IF(Details!$B$6=24,IF(1-MOD(B53,2)=1,DAY($D$13)+14,DAY($D$13)),DAY($D$13))))),"")</f>
        <v>46419</v>
      </c>
      <c r="D53" s="42">
        <f t="shared" si="2"/>
        <v>45736.964724999998</v>
      </c>
      <c r="E53" s="42">
        <f t="shared" si="0"/>
        <v>2365.1631920841683</v>
      </c>
      <c r="F53" s="42">
        <f>IF(B53="","",$D$10/Details!$C$6*H52)</f>
        <v>43371.80153291583</v>
      </c>
      <c r="G53" s="42"/>
      <c r="H53" s="42">
        <f t="shared" si="3"/>
        <v>4954412.1548554394</v>
      </c>
    </row>
    <row r="54" spans="2:8" ht="18" x14ac:dyDescent="0.25">
      <c r="B54" s="40">
        <f t="shared" si="1"/>
        <v>22</v>
      </c>
      <c r="C54" s="41">
        <f>IF(B53:B420&lt;&gt;"",IF(Details!$B$6=26,IF(B54=1,$D$13,C53+14),IF(Details!$B$6=52,IF(B54=1,$D$13,C53+7),DATE(YEAR($D$13),MONTH($D$13)+(B54-1)*Details!$B$7,IF(Details!$B$6=24,IF(1-MOD(B54,2)=1,DAY($D$13)+14,DAY($D$13)),DAY($D$13))))),"")</f>
        <v>46447</v>
      </c>
      <c r="D54" s="42">
        <f t="shared" si="2"/>
        <v>45736.964724999998</v>
      </c>
      <c r="E54" s="42">
        <f t="shared" si="0"/>
        <v>2385.8583700149102</v>
      </c>
      <c r="F54" s="42">
        <f>IF(B54="","",$D$10/Details!$C$6*H53)</f>
        <v>43351.106354985088</v>
      </c>
      <c r="G54" s="42"/>
      <c r="H54" s="42">
        <f t="shared" si="3"/>
        <v>4952026.296485425</v>
      </c>
    </row>
    <row r="55" spans="2:8" ht="18" x14ac:dyDescent="0.25">
      <c r="B55" s="40">
        <f t="shared" si="1"/>
        <v>23</v>
      </c>
      <c r="C55" s="41">
        <f>IF(B54:B421&lt;&gt;"",IF(Details!$B$6=26,IF(B55=1,$D$13,C54+14),IF(Details!$B$6=52,IF(B55=1,$D$13,C54+7),DATE(YEAR($D$13),MONTH($D$13)+(B55-1)*Details!$B$7,IF(Details!$B$6=24,IF(1-MOD(B55,2)=1,DAY($D$13)+14,DAY($D$13)),DAY($D$13))))),"")</f>
        <v>46478</v>
      </c>
      <c r="D55" s="42">
        <f t="shared" si="2"/>
        <v>45736.964724999998</v>
      </c>
      <c r="E55" s="42">
        <f t="shared" si="0"/>
        <v>2406.7346307525368</v>
      </c>
      <c r="F55" s="42">
        <f>IF(B55="","",$D$10/Details!$C$6*H54)</f>
        <v>43330.230094247461</v>
      </c>
      <c r="G55" s="42"/>
      <c r="H55" s="42">
        <f t="shared" si="3"/>
        <v>4949619.5618546726</v>
      </c>
    </row>
    <row r="56" spans="2:8" ht="18" x14ac:dyDescent="0.25">
      <c r="B56" s="40">
        <f t="shared" si="1"/>
        <v>24</v>
      </c>
      <c r="C56" s="41">
        <f>IF(B55:B422&lt;&gt;"",IF(Details!$B$6=26,IF(B56=1,$D$13,C55+14),IF(Details!$B$6=52,IF(B56=1,$D$13,C55+7),DATE(YEAR($D$13),MONTH($D$13)+(B56-1)*Details!$B$7,IF(Details!$B$6=24,IF(1-MOD(B56,2)=1,DAY($D$13)+14,DAY($D$13)),DAY($D$13))))),"")</f>
        <v>46508</v>
      </c>
      <c r="D56" s="42">
        <f t="shared" si="2"/>
        <v>45736.964724999998</v>
      </c>
      <c r="E56" s="42">
        <f t="shared" si="0"/>
        <v>2427.7935587716202</v>
      </c>
      <c r="F56" s="42">
        <f>IF(B56="","",$D$10/Details!$C$6*H55)</f>
        <v>43309.171166228378</v>
      </c>
      <c r="G56" s="42"/>
      <c r="H56" s="42">
        <f t="shared" si="3"/>
        <v>4947191.7682959009</v>
      </c>
    </row>
    <row r="57" spans="2:8" ht="18" x14ac:dyDescent="0.25">
      <c r="B57" s="40">
        <f t="shared" si="1"/>
        <v>25</v>
      </c>
      <c r="C57" s="41">
        <f>IF(B56:B423&lt;&gt;"",IF(Details!$B$6=26,IF(B57=1,$D$13,C56+14),IF(Details!$B$6=52,IF(B57=1,$D$13,C56+7),DATE(YEAR($D$13),MONTH($D$13)+(B57-1)*Details!$B$7,IF(Details!$B$6=24,IF(1-MOD(B57,2)=1,DAY($D$13)+14,DAY($D$13)),DAY($D$13))))),"")</f>
        <v>46539</v>
      </c>
      <c r="D57" s="42">
        <f t="shared" si="2"/>
        <v>45736.964724999998</v>
      </c>
      <c r="E57" s="42">
        <f t="shared" si="0"/>
        <v>2449.036752410866</v>
      </c>
      <c r="F57" s="42">
        <f>IF(B57="","",$D$10/Details!$C$6*H56)</f>
        <v>43287.927972589132</v>
      </c>
      <c r="G57" s="42"/>
      <c r="H57" s="42">
        <f t="shared" si="3"/>
        <v>4944742.7315434897</v>
      </c>
    </row>
    <row r="58" spans="2:8" ht="18" x14ac:dyDescent="0.25">
      <c r="B58" s="40">
        <f t="shared" si="1"/>
        <v>26</v>
      </c>
      <c r="C58" s="41">
        <f>IF(B57:B424&lt;&gt;"",IF(Details!$B$6=26,IF(B58=1,$D$13,C57+14),IF(Details!$B$6=52,IF(B58=1,$D$13,C57+7),DATE(YEAR($D$13),MONTH($D$13)+(B58-1)*Details!$B$7,IF(Details!$B$6=24,IF(1-MOD(B58,2)=1,DAY($D$13)+14,DAY($D$13)),DAY($D$13))))),"")</f>
        <v>46569</v>
      </c>
      <c r="D58" s="42">
        <f t="shared" si="2"/>
        <v>45736.964724999998</v>
      </c>
      <c r="E58" s="42">
        <f t="shared" si="0"/>
        <v>2470.4658239944692</v>
      </c>
      <c r="F58" s="42">
        <f>IF(B58="","",$D$10/Details!$C$6*H57)</f>
        <v>43266.498901005529</v>
      </c>
      <c r="G58" s="42"/>
      <c r="H58" s="42">
        <f t="shared" si="3"/>
        <v>4942272.2657194957</v>
      </c>
    </row>
    <row r="59" spans="2:8" ht="18" x14ac:dyDescent="0.25">
      <c r="B59" s="40">
        <f t="shared" si="1"/>
        <v>27</v>
      </c>
      <c r="C59" s="41">
        <f>IF(B58:B425&lt;&gt;"",IF(Details!$B$6=26,IF(B59=1,$D$13,C58+14),IF(Details!$B$6=52,IF(B59=1,$D$13,C58+7),DATE(YEAR($D$13),MONTH($D$13)+(B59-1)*Details!$B$7,IF(Details!$B$6=24,IF(1-MOD(B59,2)=1,DAY($D$13)+14,DAY($D$13)),DAY($D$13))))),"")</f>
        <v>46600</v>
      </c>
      <c r="D59" s="42">
        <f t="shared" si="2"/>
        <v>45736.964724999998</v>
      </c>
      <c r="E59" s="42">
        <f t="shared" si="0"/>
        <v>2492.0823999544155</v>
      </c>
      <c r="F59" s="42">
        <f>IF(B59="","",$D$10/Details!$C$6*H58)</f>
        <v>43244.882325045583</v>
      </c>
      <c r="G59" s="42"/>
      <c r="H59" s="42">
        <f t="shared" si="3"/>
        <v>4939780.1833195416</v>
      </c>
    </row>
    <row r="60" spans="2:8" ht="18" x14ac:dyDescent="0.25">
      <c r="B60" s="40">
        <f t="shared" si="1"/>
        <v>28</v>
      </c>
      <c r="C60" s="41">
        <f>IF(B59:B426&lt;&gt;"",IF(Details!$B$6=26,IF(B60=1,$D$13,C59+14),IF(Details!$B$6=52,IF(B60=1,$D$13,C59+7),DATE(YEAR($D$13),MONTH($D$13)+(B60-1)*Details!$B$7,IF(Details!$B$6=24,IF(1-MOD(B60,2)=1,DAY($D$13)+14,DAY($D$13)),DAY($D$13))))),"")</f>
        <v>46631</v>
      </c>
      <c r="D60" s="42">
        <f t="shared" si="2"/>
        <v>45736.964724999998</v>
      </c>
      <c r="E60" s="42">
        <f t="shared" si="0"/>
        <v>2513.8881209540123</v>
      </c>
      <c r="F60" s="42">
        <f>IF(B60="","",$D$10/Details!$C$6*H59)</f>
        <v>43223.076604045986</v>
      </c>
      <c r="G60" s="42"/>
      <c r="H60" s="42">
        <f t="shared" si="3"/>
        <v>4937266.2951985877</v>
      </c>
    </row>
    <row r="61" spans="2:8" ht="18" x14ac:dyDescent="0.25">
      <c r="B61" s="40">
        <f t="shared" si="1"/>
        <v>29</v>
      </c>
      <c r="C61" s="41">
        <f>IF(B60:B427&lt;&gt;"",IF(Details!$B$6=26,IF(B61=1,$D$13,C60+14),IF(Details!$B$6=52,IF(B61=1,$D$13,C60+7),DATE(YEAR($D$13),MONTH($D$13)+(B61-1)*Details!$B$7,IF(Details!$B$6=24,IF(1-MOD(B61,2)=1,DAY($D$13)+14,DAY($D$13)),DAY($D$13))))),"")</f>
        <v>46661</v>
      </c>
      <c r="D61" s="42">
        <f t="shared" si="2"/>
        <v>45736.964724999998</v>
      </c>
      <c r="E61" s="42">
        <f t="shared" si="0"/>
        <v>2535.8846420123591</v>
      </c>
      <c r="F61" s="42">
        <f>IF(B61="","",$D$10/Details!$C$6*H60)</f>
        <v>43201.080082987639</v>
      </c>
      <c r="G61" s="42"/>
      <c r="H61" s="42">
        <f t="shared" si="3"/>
        <v>4934730.4105565753</v>
      </c>
    </row>
    <row r="62" spans="2:8" ht="18" x14ac:dyDescent="0.25">
      <c r="B62" s="40">
        <f t="shared" si="1"/>
        <v>30</v>
      </c>
      <c r="C62" s="41">
        <f>IF(B61:B428&lt;&gt;"",IF(Details!$B$6=26,IF(B62=1,$D$13,C61+14),IF(Details!$B$6=52,IF(B62=1,$D$13,C61+7),DATE(YEAR($D$13),MONTH($D$13)+(B62-1)*Details!$B$7,IF(Details!$B$6=24,IF(1-MOD(B62,2)=1,DAY($D$13)+14,DAY($D$13)),DAY($D$13))))),"")</f>
        <v>46692</v>
      </c>
      <c r="D62" s="42">
        <f t="shared" si="2"/>
        <v>45736.964724999998</v>
      </c>
      <c r="E62" s="42">
        <f t="shared" si="0"/>
        <v>2558.0736326299666</v>
      </c>
      <c r="F62" s="42">
        <f>IF(B62="","",$D$10/Details!$C$6*H61)</f>
        <v>43178.891092370031</v>
      </c>
      <c r="G62" s="42"/>
      <c r="H62" s="42">
        <f t="shared" si="3"/>
        <v>4932172.3369239457</v>
      </c>
    </row>
    <row r="63" spans="2:8" ht="18" x14ac:dyDescent="0.25">
      <c r="B63" s="40">
        <f t="shared" si="1"/>
        <v>31</v>
      </c>
      <c r="C63" s="41">
        <f>IF(B62:B429&lt;&gt;"",IF(Details!$B$6=26,IF(B63=1,$D$13,C62+14),IF(Details!$B$6=52,IF(B63=1,$D$13,C62+7),DATE(YEAR($D$13),MONTH($D$13)+(B63-1)*Details!$B$7,IF(Details!$B$6=24,IF(1-MOD(B63,2)=1,DAY($D$13)+14,DAY($D$13)),DAY($D$13))))),"")</f>
        <v>46722</v>
      </c>
      <c r="D63" s="42">
        <f t="shared" si="2"/>
        <v>45736.964724999998</v>
      </c>
      <c r="E63" s="42">
        <f t="shared" si="0"/>
        <v>2580.4567769154746</v>
      </c>
      <c r="F63" s="42">
        <f>IF(B63="","",$D$10/Details!$C$6*H62)</f>
        <v>43156.507948084523</v>
      </c>
      <c r="G63" s="42"/>
      <c r="H63" s="42">
        <f t="shared" si="3"/>
        <v>4929591.8801470306</v>
      </c>
    </row>
    <row r="64" spans="2:8" ht="18" x14ac:dyDescent="0.25">
      <c r="B64" s="40">
        <f t="shared" si="1"/>
        <v>32</v>
      </c>
      <c r="C64" s="41">
        <f>IF(B63:B430&lt;&gt;"",IF(Details!$B$6=26,IF(B64=1,$D$13,C63+14),IF(Details!$B$6=52,IF(B64=1,$D$13,C63+7),DATE(YEAR($D$13),MONTH($D$13)+(B64-1)*Details!$B$7,IF(Details!$B$6=24,IF(1-MOD(B64,2)=1,DAY($D$13)+14,DAY($D$13)),DAY($D$13))))),"")</f>
        <v>46753</v>
      </c>
      <c r="D64" s="42">
        <f t="shared" si="2"/>
        <v>45736.964724999998</v>
      </c>
      <c r="E64" s="42">
        <f t="shared" si="0"/>
        <v>2603.0357737134836</v>
      </c>
      <c r="F64" s="42">
        <f>IF(B64="","",$D$10/Details!$C$6*H63)</f>
        <v>43133.928951286514</v>
      </c>
      <c r="G64" s="42"/>
      <c r="H64" s="42">
        <f t="shared" si="3"/>
        <v>4926988.8443733174</v>
      </c>
    </row>
    <row r="65" spans="2:8" ht="18" x14ac:dyDescent="0.25">
      <c r="B65" s="40">
        <f t="shared" si="1"/>
        <v>33</v>
      </c>
      <c r="C65" s="41">
        <f>IF(B64:B431&lt;&gt;"",IF(Details!$B$6=26,IF(B65=1,$D$13,C64+14),IF(Details!$B$6=52,IF(B65=1,$D$13,C64+7),DATE(YEAR($D$13),MONTH($D$13)+(B65-1)*Details!$B$7,IF(Details!$B$6=24,IF(1-MOD(B65,2)=1,DAY($D$13)+14,DAY($D$13)),DAY($D$13))))),"")</f>
        <v>46784</v>
      </c>
      <c r="D65" s="42">
        <f t="shared" si="2"/>
        <v>45736.964724999998</v>
      </c>
      <c r="E65" s="42">
        <f t="shared" si="0"/>
        <v>2625.8123367334774</v>
      </c>
      <c r="F65" s="42">
        <f>IF(B65="","",$D$10/Details!$C$6*H64)</f>
        <v>43111.152388266521</v>
      </c>
      <c r="G65" s="42"/>
      <c r="H65" s="42">
        <f t="shared" si="3"/>
        <v>4924363.0320365839</v>
      </c>
    </row>
    <row r="66" spans="2:8" ht="18" x14ac:dyDescent="0.25">
      <c r="B66" s="40">
        <f t="shared" si="1"/>
        <v>34</v>
      </c>
      <c r="C66" s="41">
        <f>IF(B65:B432&lt;&gt;"",IF(Details!$B$6=26,IF(B66=1,$D$13,C65+14),IF(Details!$B$6=52,IF(B66=1,$D$13,C65+7),DATE(YEAR($D$13),MONTH($D$13)+(B66-1)*Details!$B$7,IF(Details!$B$6=24,IF(1-MOD(B66,2)=1,DAY($D$13)+14,DAY($D$13)),DAY($D$13))))),"")</f>
        <v>46813</v>
      </c>
      <c r="D66" s="42">
        <f t="shared" si="2"/>
        <v>45736.964724999998</v>
      </c>
      <c r="E66" s="42">
        <f t="shared" si="0"/>
        <v>2648.7881946798952</v>
      </c>
      <c r="F66" s="42">
        <f>IF(B66="","",$D$10/Details!$C$6*H65)</f>
        <v>43088.176530320103</v>
      </c>
      <c r="G66" s="42"/>
      <c r="H66" s="42">
        <f t="shared" si="3"/>
        <v>4921714.2438419042</v>
      </c>
    </row>
    <row r="67" spans="2:8" ht="18" x14ac:dyDescent="0.25">
      <c r="B67" s="40">
        <f t="shared" si="1"/>
        <v>35</v>
      </c>
      <c r="C67" s="41">
        <f>IF(B66:B433&lt;&gt;"",IF(Details!$B$6=26,IF(B67=1,$D$13,C66+14),IF(Details!$B$6=52,IF(B67=1,$D$13,C66+7),DATE(YEAR($D$13),MONTH($D$13)+(B67-1)*Details!$B$7,IF(Details!$B$6=24,IF(1-MOD(B67,2)=1,DAY($D$13)+14,DAY($D$13)),DAY($D$13))))),"")</f>
        <v>46844</v>
      </c>
      <c r="D67" s="42">
        <f t="shared" si="2"/>
        <v>45736.964724999998</v>
      </c>
      <c r="E67" s="42">
        <f t="shared" si="0"/>
        <v>2671.9650913833393</v>
      </c>
      <c r="F67" s="42">
        <f>IF(B67="","",$D$10/Details!$C$6*H66)</f>
        <v>43064.999633616659</v>
      </c>
      <c r="G67" s="42"/>
      <c r="H67" s="42">
        <f t="shared" si="3"/>
        <v>4919042.2787505211</v>
      </c>
    </row>
    <row r="68" spans="2:8" ht="18" x14ac:dyDescent="0.25">
      <c r="B68" s="40">
        <f t="shared" si="1"/>
        <v>36</v>
      </c>
      <c r="C68" s="41">
        <f>IF(B67:B434&lt;&gt;"",IF(Details!$B$6=26,IF(B68=1,$D$13,C67+14),IF(Details!$B$6=52,IF(B68=1,$D$13,C67+7),DATE(YEAR($D$13),MONTH($D$13)+(B68-1)*Details!$B$7,IF(Details!$B$6=24,IF(1-MOD(B68,2)=1,DAY($D$13)+14,DAY($D$13)),DAY($D$13))))),"")</f>
        <v>46874</v>
      </c>
      <c r="D68" s="42">
        <f t="shared" si="2"/>
        <v>45736.964724999998</v>
      </c>
      <c r="E68" s="42">
        <f t="shared" si="0"/>
        <v>2695.344785932939</v>
      </c>
      <c r="F68" s="42">
        <f>IF(B68="","",$D$10/Details!$C$6*H67)</f>
        <v>43041.619939067059</v>
      </c>
      <c r="G68" s="42"/>
      <c r="H68" s="42">
        <f t="shared" si="3"/>
        <v>4916346.9339645877</v>
      </c>
    </row>
    <row r="69" spans="2:8" ht="18" x14ac:dyDescent="0.25">
      <c r="B69" s="40">
        <f t="shared" si="1"/>
        <v>37</v>
      </c>
      <c r="C69" s="41">
        <f>IF(B68:B435&lt;&gt;"",IF(Details!$B$6=26,IF(B69=1,$D$13,C68+14),IF(Details!$B$6=52,IF(B69=1,$D$13,C68+7),DATE(YEAR($D$13),MONTH($D$13)+(B69-1)*Details!$B$7,IF(Details!$B$6=24,IF(1-MOD(B69,2)=1,DAY($D$13)+14,DAY($D$13)),DAY($D$13))))),"")</f>
        <v>46905</v>
      </c>
      <c r="D69" s="42">
        <f t="shared" si="2"/>
        <v>45736.964724999998</v>
      </c>
      <c r="E69" s="42">
        <f t="shared" si="0"/>
        <v>2718.9290528098572</v>
      </c>
      <c r="F69" s="42">
        <f>IF(B69="","",$D$10/Details!$C$6*H68)</f>
        <v>43018.035672190141</v>
      </c>
      <c r="G69" s="42"/>
      <c r="H69" s="42">
        <f t="shared" si="3"/>
        <v>4913628.0049117776</v>
      </c>
    </row>
    <row r="70" spans="2:8" ht="18" x14ac:dyDescent="0.25">
      <c r="B70" s="40">
        <f t="shared" si="1"/>
        <v>38</v>
      </c>
      <c r="C70" s="41">
        <f>IF(B69:B436&lt;&gt;"",IF(Details!$B$6=26,IF(B70=1,$D$13,C69+14),IF(Details!$B$6=52,IF(B70=1,$D$13,C69+7),DATE(YEAR($D$13),MONTH($D$13)+(B70-1)*Details!$B$7,IF(Details!$B$6=24,IF(1-MOD(B70,2)=1,DAY($D$13)+14,DAY($D$13)),DAY($D$13))))),"")</f>
        <v>46935</v>
      </c>
      <c r="D70" s="42">
        <f t="shared" si="2"/>
        <v>45736.964724999998</v>
      </c>
      <c r="E70" s="42">
        <f t="shared" si="0"/>
        <v>2742.7196820219469</v>
      </c>
      <c r="F70" s="42">
        <f>IF(B70="","",$D$10/Details!$C$6*H69)</f>
        <v>42994.245042978051</v>
      </c>
      <c r="G70" s="42"/>
      <c r="H70" s="42">
        <f t="shared" si="3"/>
        <v>4910885.2852297556</v>
      </c>
    </row>
    <row r="71" spans="2:8" ht="18" x14ac:dyDescent="0.25">
      <c r="B71" s="40">
        <f t="shared" si="1"/>
        <v>39</v>
      </c>
      <c r="C71" s="41">
        <f>IF(B70:B437&lt;&gt;"",IF(Details!$B$6=26,IF(B71=1,$D$13,C70+14),IF(Details!$B$6=52,IF(B71=1,$D$13,C70+7),DATE(YEAR($D$13),MONTH($D$13)+(B71-1)*Details!$B$7,IF(Details!$B$6=24,IF(1-MOD(B71,2)=1,DAY($D$13)+14,DAY($D$13)),DAY($D$13))))),"")</f>
        <v>46966</v>
      </c>
      <c r="D71" s="42">
        <f t="shared" si="2"/>
        <v>45736.964724999998</v>
      </c>
      <c r="E71" s="42">
        <f t="shared" si="0"/>
        <v>2766.7184792396438</v>
      </c>
      <c r="F71" s="42">
        <f>IF(B71="","",$D$10/Details!$C$6*H70)</f>
        <v>42970.246245760354</v>
      </c>
      <c r="G71" s="42"/>
      <c r="H71" s="42">
        <f t="shared" si="3"/>
        <v>4908118.5667505162</v>
      </c>
    </row>
    <row r="72" spans="2:8" ht="18" x14ac:dyDescent="0.25">
      <c r="B72" s="40">
        <f t="shared" si="1"/>
        <v>40</v>
      </c>
      <c r="C72" s="41">
        <f>IF(B71:B438&lt;&gt;"",IF(Details!$B$6=26,IF(B72=1,$D$13,C71+14),IF(Details!$B$6=52,IF(B72=1,$D$13,C71+7),DATE(YEAR($D$13),MONTH($D$13)+(B72-1)*Details!$B$7,IF(Details!$B$6=24,IF(1-MOD(B72,2)=1,DAY($D$13)+14,DAY($D$13)),DAY($D$13))))),"")</f>
        <v>46997</v>
      </c>
      <c r="D72" s="42">
        <f t="shared" si="2"/>
        <v>45736.964724999998</v>
      </c>
      <c r="E72" s="42">
        <f t="shared" si="0"/>
        <v>2790.9272659329872</v>
      </c>
      <c r="F72" s="42">
        <f>IF(B72="","",$D$10/Details!$C$6*H71)</f>
        <v>42946.037459067011</v>
      </c>
      <c r="G72" s="42"/>
      <c r="H72" s="42">
        <f t="shared" si="3"/>
        <v>4905327.6394845834</v>
      </c>
    </row>
    <row r="73" spans="2:8" ht="18" x14ac:dyDescent="0.25">
      <c r="B73" s="40">
        <f t="shared" si="1"/>
        <v>41</v>
      </c>
      <c r="C73" s="41">
        <f>IF(B72:B439&lt;&gt;"",IF(Details!$B$6=26,IF(B73=1,$D$13,C72+14),IF(Details!$B$6=52,IF(B73=1,$D$13,C72+7),DATE(YEAR($D$13),MONTH($D$13)+(B73-1)*Details!$B$7,IF(Details!$B$6=24,IF(1-MOD(B73,2)=1,DAY($D$13)+14,DAY($D$13)),DAY($D$13))))),"")</f>
        <v>47027</v>
      </c>
      <c r="D73" s="42">
        <f t="shared" si="2"/>
        <v>45736.964724999998</v>
      </c>
      <c r="E73" s="42">
        <f t="shared" si="0"/>
        <v>2815.3478795098999</v>
      </c>
      <c r="F73" s="42">
        <f>IF(B73="","",$D$10/Details!$C$6*H72)</f>
        <v>42921.616845490098</v>
      </c>
      <c r="G73" s="42"/>
      <c r="H73" s="42">
        <f t="shared" si="3"/>
        <v>4902512.291605074</v>
      </c>
    </row>
    <row r="74" spans="2:8" ht="18" x14ac:dyDescent="0.25">
      <c r="B74" s="40">
        <f t="shared" si="1"/>
        <v>42</v>
      </c>
      <c r="C74" s="41">
        <f>IF(B73:B440&lt;&gt;"",IF(Details!$B$6=26,IF(B74=1,$D$13,C73+14),IF(Details!$B$6=52,IF(B74=1,$D$13,C73+7),DATE(YEAR($D$13),MONTH($D$13)+(B74-1)*Details!$B$7,IF(Details!$B$6=24,IF(1-MOD(B74,2)=1,DAY($D$13)+14,DAY($D$13)),DAY($D$13))))),"")</f>
        <v>47058</v>
      </c>
      <c r="D74" s="42">
        <f t="shared" si="2"/>
        <v>45736.964724999998</v>
      </c>
      <c r="E74" s="42">
        <f t="shared" si="0"/>
        <v>2839.9821734556026</v>
      </c>
      <c r="F74" s="42">
        <f>IF(B74="","",$D$10/Details!$C$6*H73)</f>
        <v>42896.982551544395</v>
      </c>
      <c r="G74" s="42"/>
      <c r="H74" s="42">
        <f t="shared" si="3"/>
        <v>4899672.3094316181</v>
      </c>
    </row>
    <row r="75" spans="2:8" ht="18" x14ac:dyDescent="0.25">
      <c r="B75" s="40">
        <f t="shared" si="1"/>
        <v>43</v>
      </c>
      <c r="C75" s="41">
        <f>IF(B74:B441&lt;&gt;"",IF(Details!$B$6=26,IF(B75=1,$D$13,C74+14),IF(Details!$B$6=52,IF(B75=1,$D$13,C74+7),DATE(YEAR($D$13),MONTH($D$13)+(B75-1)*Details!$B$7,IF(Details!$B$6=24,IF(1-MOD(B75,2)=1,DAY($D$13)+14,DAY($D$13)),DAY($D$13))))),"")</f>
        <v>47088</v>
      </c>
      <c r="D75" s="42">
        <f t="shared" si="2"/>
        <v>45736.964724999998</v>
      </c>
      <c r="E75" s="42">
        <f t="shared" si="0"/>
        <v>2864.8320174733453</v>
      </c>
      <c r="F75" s="42">
        <f>IF(B75="","",$D$10/Details!$C$6*H74)</f>
        <v>42872.132707526653</v>
      </c>
      <c r="G75" s="42"/>
      <c r="H75" s="42">
        <f t="shared" si="3"/>
        <v>4896807.4774141451</v>
      </c>
    </row>
    <row r="76" spans="2:8" ht="18" x14ac:dyDescent="0.25">
      <c r="B76" s="40">
        <f t="shared" si="1"/>
        <v>44</v>
      </c>
      <c r="C76" s="41">
        <f>IF(B75:B442&lt;&gt;"",IF(Details!$B$6=26,IF(B76=1,$D$13,C75+14),IF(Details!$B$6=52,IF(B76=1,$D$13,C75+7),DATE(YEAR($D$13),MONTH($D$13)+(B76-1)*Details!$B$7,IF(Details!$B$6=24,IF(1-MOD(B76,2)=1,DAY($D$13)+14,DAY($D$13)),DAY($D$13))))),"")</f>
        <v>47119</v>
      </c>
      <c r="D76" s="42">
        <f t="shared" si="2"/>
        <v>45736.964724999998</v>
      </c>
      <c r="E76" s="42">
        <f t="shared" si="0"/>
        <v>2889.8992976262307</v>
      </c>
      <c r="F76" s="42">
        <f>IF(B76="","",$D$10/Details!$C$6*H75)</f>
        <v>42847.065427373767</v>
      </c>
      <c r="G76" s="42"/>
      <c r="H76" s="42">
        <f t="shared" si="3"/>
        <v>4893917.5781165184</v>
      </c>
    </row>
    <row r="77" spans="2:8" ht="18" x14ac:dyDescent="0.25">
      <c r="B77" s="40">
        <f t="shared" si="1"/>
        <v>45</v>
      </c>
      <c r="C77" s="41">
        <f>IF(B76:B443&lt;&gt;"",IF(Details!$B$6=26,IF(B77=1,$D$13,C76+14),IF(Details!$B$6=52,IF(B77=1,$D$13,C76+7),DATE(YEAR($D$13),MONTH($D$13)+(B77-1)*Details!$B$7,IF(Details!$B$6=24,IF(1-MOD(B77,2)=1,DAY($D$13)+14,DAY($D$13)),DAY($D$13))))),"")</f>
        <v>47150</v>
      </c>
      <c r="D77" s="42">
        <f t="shared" si="2"/>
        <v>45736.964724999998</v>
      </c>
      <c r="E77" s="42">
        <f t="shared" si="0"/>
        <v>2915.1859164804628</v>
      </c>
      <c r="F77" s="42">
        <f>IF(B77="","",$D$10/Details!$C$6*H76)</f>
        <v>42821.778808519535</v>
      </c>
      <c r="G77" s="42"/>
      <c r="H77" s="42">
        <f t="shared" si="3"/>
        <v>4891002.3922000378</v>
      </c>
    </row>
    <row r="78" spans="2:8" ht="18" x14ac:dyDescent="0.25">
      <c r="B78" s="40">
        <f t="shared" si="1"/>
        <v>46</v>
      </c>
      <c r="C78" s="41">
        <f>IF(B77:B444&lt;&gt;"",IF(Details!$B$6=26,IF(B78=1,$D$13,C77+14),IF(Details!$B$6=52,IF(B78=1,$D$13,C77+7),DATE(YEAR($D$13),MONTH($D$13)+(B78-1)*Details!$B$7,IF(Details!$B$6=24,IF(1-MOD(B78,2)=1,DAY($D$13)+14,DAY($D$13)),DAY($D$13))))),"")</f>
        <v>47178</v>
      </c>
      <c r="D78" s="42">
        <f t="shared" si="2"/>
        <v>45736.964724999998</v>
      </c>
      <c r="E78" s="42">
        <f t="shared" si="0"/>
        <v>2940.693793249673</v>
      </c>
      <c r="F78" s="42">
        <f>IF(B78="","",$D$10/Details!$C$6*H77)</f>
        <v>42796.270931750325</v>
      </c>
      <c r="G78" s="42"/>
      <c r="H78" s="42">
        <f t="shared" si="3"/>
        <v>4888061.6984067885</v>
      </c>
    </row>
    <row r="79" spans="2:8" ht="18" x14ac:dyDescent="0.25">
      <c r="B79" s="40">
        <f t="shared" si="1"/>
        <v>47</v>
      </c>
      <c r="C79" s="41">
        <f>IF(B78:B445&lt;&gt;"",IF(Details!$B$6=26,IF(B79=1,$D$13,C78+14),IF(Details!$B$6=52,IF(B79=1,$D$13,C78+7),DATE(YEAR($D$13),MONTH($D$13)+(B79-1)*Details!$B$7,IF(Details!$B$6=24,IF(1-MOD(B79,2)=1,DAY($D$13)+14,DAY($D$13)),DAY($D$13))))),"")</f>
        <v>47209</v>
      </c>
      <c r="D79" s="42">
        <f t="shared" si="2"/>
        <v>45736.964724999998</v>
      </c>
      <c r="E79" s="42">
        <f t="shared" si="0"/>
        <v>2966.4248639405996</v>
      </c>
      <c r="F79" s="42">
        <f>IF(B79="","",$D$10/Details!$C$6*H78)</f>
        <v>42770.539861059398</v>
      </c>
      <c r="G79" s="42"/>
      <c r="H79" s="42">
        <f t="shared" si="3"/>
        <v>4885095.2735428475</v>
      </c>
    </row>
    <row r="80" spans="2:8" ht="18" x14ac:dyDescent="0.25">
      <c r="B80" s="40">
        <f t="shared" si="1"/>
        <v>48</v>
      </c>
      <c r="C80" s="41">
        <f>IF(B79:B446&lt;&gt;"",IF(Details!$B$6=26,IF(B80=1,$D$13,C79+14),IF(Details!$B$6=52,IF(B80=1,$D$13,C79+7),DATE(YEAR($D$13),MONTH($D$13)+(B80-1)*Details!$B$7,IF(Details!$B$6=24,IF(1-MOD(B80,2)=1,DAY($D$13)+14,DAY($D$13)),DAY($D$13))))),"")</f>
        <v>47239</v>
      </c>
      <c r="D80" s="42">
        <f t="shared" si="2"/>
        <v>45736.964724999998</v>
      </c>
      <c r="E80" s="42">
        <f t="shared" si="0"/>
        <v>2992.3810815000834</v>
      </c>
      <c r="F80" s="42">
        <f>IF(B80="","",$D$10/Details!$C$6*H79)</f>
        <v>42744.583643499915</v>
      </c>
      <c r="G80" s="42"/>
      <c r="H80" s="42">
        <f t="shared" si="3"/>
        <v>4882102.8924613474</v>
      </c>
    </row>
    <row r="81" spans="2:8" ht="18" x14ac:dyDescent="0.25">
      <c r="B81" s="40">
        <f t="shared" si="1"/>
        <v>49</v>
      </c>
      <c r="C81" s="41">
        <f>IF(B80:B447&lt;&gt;"",IF(Details!$B$6=26,IF(B81=1,$D$13,C80+14),IF(Details!$B$6=52,IF(B81=1,$D$13,C80+7),DATE(YEAR($D$13),MONTH($D$13)+(B81-1)*Details!$B$7,IF(Details!$B$6=24,IF(1-MOD(B81,2)=1,DAY($D$13)+14,DAY($D$13)),DAY($D$13))))),"")</f>
        <v>47270</v>
      </c>
      <c r="D81" s="42">
        <f t="shared" si="2"/>
        <v>45736.964724999998</v>
      </c>
      <c r="E81" s="42">
        <f t="shared" si="0"/>
        <v>3018.5644159632138</v>
      </c>
      <c r="F81" s="42">
        <f>IF(B81="","",$D$10/Details!$C$6*H80)</f>
        <v>42718.400309036784</v>
      </c>
      <c r="G81" s="42"/>
      <c r="H81" s="42">
        <f t="shared" si="3"/>
        <v>4879084.328045384</v>
      </c>
    </row>
    <row r="82" spans="2:8" ht="18" x14ac:dyDescent="0.25">
      <c r="B82" s="40">
        <f t="shared" si="1"/>
        <v>50</v>
      </c>
      <c r="C82" s="41">
        <f>IF(B81:B448&lt;&gt;"",IF(Details!$B$6=26,IF(B82=1,$D$13,C81+14),IF(Details!$B$6=52,IF(B82=1,$D$13,C81+7),DATE(YEAR($D$13),MONTH($D$13)+(B82-1)*Details!$B$7,IF(Details!$B$6=24,IF(1-MOD(B82,2)=1,DAY($D$13)+14,DAY($D$13)),DAY($D$13))))),"")</f>
        <v>47300</v>
      </c>
      <c r="D82" s="42">
        <f t="shared" si="2"/>
        <v>45736.964724999998</v>
      </c>
      <c r="E82" s="42">
        <f t="shared" si="0"/>
        <v>3044.9768546028936</v>
      </c>
      <c r="F82" s="42">
        <f>IF(B82="","",$D$10/Details!$C$6*H81)</f>
        <v>42691.987870397104</v>
      </c>
      <c r="G82" s="42"/>
      <c r="H82" s="42">
        <f t="shared" si="3"/>
        <v>4876039.3511907812</v>
      </c>
    </row>
    <row r="83" spans="2:8" ht="18" x14ac:dyDescent="0.25">
      <c r="B83" s="40">
        <f t="shared" si="1"/>
        <v>51</v>
      </c>
      <c r="C83" s="41">
        <f>IF(B82:B449&lt;&gt;"",IF(Details!$B$6=26,IF(B83=1,$D$13,C82+14),IF(Details!$B$6=52,IF(B83=1,$D$13,C82+7),DATE(YEAR($D$13),MONTH($D$13)+(B83-1)*Details!$B$7,IF(Details!$B$6=24,IF(1-MOD(B83,2)=1,DAY($D$13)+14,DAY($D$13)),DAY($D$13))))),"")</f>
        <v>47331</v>
      </c>
      <c r="D83" s="42">
        <f t="shared" si="2"/>
        <v>45736.964724999998</v>
      </c>
      <c r="E83" s="42">
        <f t="shared" si="0"/>
        <v>3071.620402080669</v>
      </c>
      <c r="F83" s="42">
        <f>IF(B83="","",$D$10/Details!$C$6*H82)</f>
        <v>42665.344322919329</v>
      </c>
      <c r="G83" s="42"/>
      <c r="H83" s="42">
        <f t="shared" si="3"/>
        <v>4872967.7307887003</v>
      </c>
    </row>
    <row r="84" spans="2:8" ht="18" x14ac:dyDescent="0.25">
      <c r="B84" s="40">
        <f t="shared" si="1"/>
        <v>52</v>
      </c>
      <c r="C84" s="41">
        <f>IF(B83:B450&lt;&gt;"",IF(Details!$B$6=26,IF(B84=1,$D$13,C83+14),IF(Details!$B$6=52,IF(B84=1,$D$13,C83+7),DATE(YEAR($D$13),MONTH($D$13)+(B84-1)*Details!$B$7,IF(Details!$B$6=24,IF(1-MOD(B84,2)=1,DAY($D$13)+14,DAY($D$13)),DAY($D$13))))),"")</f>
        <v>47362</v>
      </c>
      <c r="D84" s="42">
        <f t="shared" si="2"/>
        <v>45736.964724999998</v>
      </c>
      <c r="E84" s="42">
        <f t="shared" si="0"/>
        <v>3098.4970805988778</v>
      </c>
      <c r="F84" s="42">
        <f>IF(B84="","",$D$10/Details!$C$6*H83)</f>
        <v>42638.46764440112</v>
      </c>
      <c r="G84" s="42"/>
      <c r="H84" s="42">
        <f t="shared" si="3"/>
        <v>4869869.2337081013</v>
      </c>
    </row>
    <row r="85" spans="2:8" ht="18" x14ac:dyDescent="0.25">
      <c r="B85" s="40">
        <f t="shared" si="1"/>
        <v>53</v>
      </c>
      <c r="C85" s="41">
        <f>IF(B84:B451&lt;&gt;"",IF(Details!$B$6=26,IF(B85=1,$D$13,C84+14),IF(Details!$B$6=52,IF(B85=1,$D$13,C84+7),DATE(YEAR($D$13),MONTH($D$13)+(B85-1)*Details!$B$7,IF(Details!$B$6=24,IF(1-MOD(B85,2)=1,DAY($D$13)+14,DAY($D$13)),DAY($D$13))))),"")</f>
        <v>47392</v>
      </c>
      <c r="D85" s="42">
        <f t="shared" si="2"/>
        <v>45736.964724999998</v>
      </c>
      <c r="E85" s="42">
        <f t="shared" si="0"/>
        <v>3125.6089300541134</v>
      </c>
      <c r="F85" s="42">
        <f>IF(B85="","",$D$10/Details!$C$6*H84)</f>
        <v>42611.355794945885</v>
      </c>
      <c r="G85" s="42"/>
      <c r="H85" s="42">
        <f t="shared" si="3"/>
        <v>4866743.6247780472</v>
      </c>
    </row>
    <row r="86" spans="2:8" ht="18" x14ac:dyDescent="0.25">
      <c r="B86" s="40">
        <f t="shared" si="1"/>
        <v>54</v>
      </c>
      <c r="C86" s="41">
        <f>IF(B85:B452&lt;&gt;"",IF(Details!$B$6=26,IF(B86=1,$D$13,C85+14),IF(Details!$B$6=52,IF(B86=1,$D$13,C85+7),DATE(YEAR($D$13),MONTH($D$13)+(B86-1)*Details!$B$7,IF(Details!$B$6=24,IF(1-MOD(B86,2)=1,DAY($D$13)+14,DAY($D$13)),DAY($D$13))))),"")</f>
        <v>47423</v>
      </c>
      <c r="D86" s="42">
        <f t="shared" si="2"/>
        <v>45736.964724999998</v>
      </c>
      <c r="E86" s="42">
        <f t="shared" si="0"/>
        <v>3152.9580081920867</v>
      </c>
      <c r="F86" s="42">
        <f>IF(B86="","",$D$10/Details!$C$6*H85)</f>
        <v>42584.006716807911</v>
      </c>
      <c r="G86" s="42"/>
      <c r="H86" s="42">
        <f t="shared" si="3"/>
        <v>4863590.6667698547</v>
      </c>
    </row>
    <row r="87" spans="2:8" ht="18" x14ac:dyDescent="0.25">
      <c r="B87" s="40">
        <f t="shared" si="1"/>
        <v>55</v>
      </c>
      <c r="C87" s="41">
        <f>IF(B86:B453&lt;&gt;"",IF(Details!$B$6=26,IF(B87=1,$D$13,C86+14),IF(Details!$B$6=52,IF(B87=1,$D$13,C86+7),DATE(YEAR($D$13),MONTH($D$13)+(B87-1)*Details!$B$7,IF(Details!$B$6=24,IF(1-MOD(B87,2)=1,DAY($D$13)+14,DAY($D$13)),DAY($D$13))))),"")</f>
        <v>47453</v>
      </c>
      <c r="D87" s="42">
        <f t="shared" si="2"/>
        <v>45736.964724999998</v>
      </c>
      <c r="E87" s="42">
        <f t="shared" si="0"/>
        <v>3180.546390763775</v>
      </c>
      <c r="F87" s="42">
        <f>IF(B87="","",$D$10/Details!$C$6*H86)</f>
        <v>42556.418334236223</v>
      </c>
      <c r="G87" s="42"/>
      <c r="H87" s="42">
        <f t="shared" si="3"/>
        <v>4860410.1203790912</v>
      </c>
    </row>
    <row r="88" spans="2:8" ht="18" x14ac:dyDescent="0.25">
      <c r="B88" s="40">
        <f t="shared" si="1"/>
        <v>56</v>
      </c>
      <c r="C88" s="41">
        <f>IF(B87:B454&lt;&gt;"",IF(Details!$B$6=26,IF(B88=1,$D$13,C87+14),IF(Details!$B$6=52,IF(B88=1,$D$13,C87+7),DATE(YEAR($D$13),MONTH($D$13)+(B88-1)*Details!$B$7,IF(Details!$B$6=24,IF(1-MOD(B88,2)=1,DAY($D$13)+14,DAY($D$13)),DAY($D$13))))),"")</f>
        <v>47484</v>
      </c>
      <c r="D88" s="42">
        <f t="shared" si="2"/>
        <v>45736.964724999998</v>
      </c>
      <c r="E88" s="42">
        <f t="shared" si="0"/>
        <v>3208.376171682954</v>
      </c>
      <c r="F88" s="42">
        <f>IF(B88="","",$D$10/Details!$C$6*H87)</f>
        <v>42528.588553317044</v>
      </c>
      <c r="G88" s="42"/>
      <c r="H88" s="42">
        <f t="shared" si="3"/>
        <v>4857201.7442074083</v>
      </c>
    </row>
    <row r="89" spans="2:8" ht="18" x14ac:dyDescent="0.25">
      <c r="B89" s="40">
        <f t="shared" si="1"/>
        <v>57</v>
      </c>
      <c r="C89" s="41">
        <f>IF(B88:B455&lt;&gt;"",IF(Details!$B$6=26,IF(B89=1,$D$13,C88+14),IF(Details!$B$6=52,IF(B89=1,$D$13,C88+7),DATE(YEAR($D$13),MONTH($D$13)+(B89-1)*Details!$B$7,IF(Details!$B$6=24,IF(1-MOD(B89,2)=1,DAY($D$13)+14,DAY($D$13)),DAY($D$13))))),"")</f>
        <v>47515</v>
      </c>
      <c r="D89" s="42">
        <f t="shared" si="2"/>
        <v>45736.964724999998</v>
      </c>
      <c r="E89" s="42">
        <f t="shared" si="0"/>
        <v>3236.4494631851776</v>
      </c>
      <c r="F89" s="42">
        <f>IF(B89="","",$D$10/Details!$C$6*H88)</f>
        <v>42500.51526181482</v>
      </c>
      <c r="G89" s="42"/>
      <c r="H89" s="42">
        <f t="shared" si="3"/>
        <v>4853965.2947442234</v>
      </c>
    </row>
    <row r="90" spans="2:8" ht="18" x14ac:dyDescent="0.25">
      <c r="B90" s="40">
        <f t="shared" si="1"/>
        <v>58</v>
      </c>
      <c r="C90" s="41">
        <f>IF(B89:B456&lt;&gt;"",IF(Details!$B$6=26,IF(B90=1,$D$13,C89+14),IF(Details!$B$6=52,IF(B90=1,$D$13,C89+7),DATE(YEAR($D$13),MONTH($D$13)+(B90-1)*Details!$B$7,IF(Details!$B$6=24,IF(1-MOD(B90,2)=1,DAY($D$13)+14,DAY($D$13)),DAY($D$13))))),"")</f>
        <v>47543</v>
      </c>
      <c r="D90" s="42">
        <f t="shared" si="2"/>
        <v>45736.964724999998</v>
      </c>
      <c r="E90" s="42">
        <f t="shared" si="0"/>
        <v>3264.7683959880451</v>
      </c>
      <c r="F90" s="42">
        <f>IF(B90="","",$D$10/Details!$C$6*H89)</f>
        <v>42472.196329011953</v>
      </c>
      <c r="G90" s="42"/>
      <c r="H90" s="42">
        <f t="shared" si="3"/>
        <v>4850700.5263482351</v>
      </c>
    </row>
    <row r="91" spans="2:8" ht="18" x14ac:dyDescent="0.25">
      <c r="B91" s="40">
        <f t="shared" si="1"/>
        <v>59</v>
      </c>
      <c r="C91" s="41">
        <f>IF(B90:B457&lt;&gt;"",IF(Details!$B$6=26,IF(B91=1,$D$13,C90+14),IF(Details!$B$6=52,IF(B91=1,$D$13,C90+7),DATE(YEAR($D$13),MONTH($D$13)+(B91-1)*Details!$B$7,IF(Details!$B$6=24,IF(1-MOD(B91,2)=1,DAY($D$13)+14,DAY($D$13)),DAY($D$13))))),"")</f>
        <v>47574</v>
      </c>
      <c r="D91" s="42">
        <f t="shared" si="2"/>
        <v>45736.964724999998</v>
      </c>
      <c r="E91" s="42">
        <f t="shared" si="0"/>
        <v>3293.3351194529459</v>
      </c>
      <c r="F91" s="42">
        <f>IF(B91="","",$D$10/Details!$C$6*H90)</f>
        <v>42443.629605547052</v>
      </c>
      <c r="G91" s="42"/>
      <c r="H91" s="42">
        <f t="shared" si="3"/>
        <v>4847407.1912287818</v>
      </c>
    </row>
    <row r="92" spans="2:8" ht="18" x14ac:dyDescent="0.25">
      <c r="B92" s="40">
        <f t="shared" si="1"/>
        <v>60</v>
      </c>
      <c r="C92" s="41">
        <f>IF(B91:B458&lt;&gt;"",IF(Details!$B$6=26,IF(B92=1,$D$13,C91+14),IF(Details!$B$6=52,IF(B92=1,$D$13,C91+7),DATE(YEAR($D$13),MONTH($D$13)+(B92-1)*Details!$B$7,IF(Details!$B$6=24,IF(1-MOD(B92,2)=1,DAY($D$13)+14,DAY($D$13)),DAY($D$13))))),"")</f>
        <v>47604</v>
      </c>
      <c r="D92" s="42">
        <f t="shared" si="2"/>
        <v>45736.964724999998</v>
      </c>
      <c r="E92" s="42">
        <f t="shared" si="0"/>
        <v>3322.1518017481649</v>
      </c>
      <c r="F92" s="42">
        <f>IF(B92="","",$D$10/Details!$C$6*H91)</f>
        <v>42414.812923251833</v>
      </c>
      <c r="G92" s="42"/>
      <c r="H92" s="42">
        <f t="shared" si="3"/>
        <v>4844085.0394270336</v>
      </c>
    </row>
    <row r="93" spans="2:8" ht="18" x14ac:dyDescent="0.25">
      <c r="B93" s="40">
        <f t="shared" si="1"/>
        <v>61</v>
      </c>
      <c r="C93" s="41">
        <f>IF(B92:B459&lt;&gt;"",IF(Details!$B$6=26,IF(B93=1,$D$13,C92+14),IF(Details!$B$6=52,IF(B93=1,$D$13,C92+7),DATE(YEAR($D$13),MONTH($D$13)+(B93-1)*Details!$B$7,IF(Details!$B$6=24,IF(1-MOD(B93,2)=1,DAY($D$13)+14,DAY($D$13)),DAY($D$13))))),"")</f>
        <v>47635</v>
      </c>
      <c r="D93" s="42">
        <f t="shared" si="2"/>
        <v>45736.964724999998</v>
      </c>
      <c r="E93" s="42">
        <f t="shared" si="0"/>
        <v>3351.2206300134567</v>
      </c>
      <c r="F93" s="42">
        <f>IF(B93="","",$D$10/Details!$C$6*H92)</f>
        <v>42385.744094986541</v>
      </c>
      <c r="G93" s="42"/>
      <c r="H93" s="42">
        <f t="shared" si="3"/>
        <v>4840733.8187970202</v>
      </c>
    </row>
    <row r="94" spans="2:8" ht="18" x14ac:dyDescent="0.25">
      <c r="B94" s="40">
        <f t="shared" si="1"/>
        <v>62</v>
      </c>
      <c r="C94" s="41">
        <f>IF(B93:B460&lt;&gt;"",IF(Details!$B$6=26,IF(B94=1,$D$13,C93+14),IF(Details!$B$6=52,IF(B94=1,$D$13,C93+7),DATE(YEAR($D$13),MONTH($D$13)+(B94-1)*Details!$B$7,IF(Details!$B$6=24,IF(1-MOD(B94,2)=1,DAY($D$13)+14,DAY($D$13)),DAY($D$13))))),"")</f>
        <v>47665</v>
      </c>
      <c r="D94" s="42">
        <f t="shared" si="2"/>
        <v>45736.964724999998</v>
      </c>
      <c r="E94" s="42">
        <f t="shared" si="0"/>
        <v>3380.5438105260764</v>
      </c>
      <c r="F94" s="42">
        <f>IF(B94="","",$D$10/Details!$C$6*H93)</f>
        <v>42356.420914473922</v>
      </c>
      <c r="G94" s="42"/>
      <c r="H94" s="42">
        <f t="shared" si="3"/>
        <v>4837353.2749864943</v>
      </c>
    </row>
    <row r="95" spans="2:8" ht="18" x14ac:dyDescent="0.25">
      <c r="B95" s="40">
        <f t="shared" si="1"/>
        <v>63</v>
      </c>
      <c r="C95" s="41">
        <f>IF(B94:B461&lt;&gt;"",IF(Details!$B$6=26,IF(B95=1,$D$13,C94+14),IF(Details!$B$6=52,IF(B95=1,$D$13,C94+7),DATE(YEAR($D$13),MONTH($D$13)+(B95-1)*Details!$B$7,IF(Details!$B$6=24,IF(1-MOD(B95,2)=1,DAY($D$13)+14,DAY($D$13)),DAY($D$13))))),"")</f>
        <v>47696</v>
      </c>
      <c r="D95" s="42">
        <f t="shared" si="2"/>
        <v>45736.964724999998</v>
      </c>
      <c r="E95" s="42">
        <f t="shared" si="0"/>
        <v>3410.1235688681772</v>
      </c>
      <c r="F95" s="42">
        <f>IF(B95="","",$D$10/Details!$C$6*H94)</f>
        <v>42326.841156131821</v>
      </c>
      <c r="G95" s="42"/>
      <c r="H95" s="42">
        <f t="shared" si="3"/>
        <v>4833943.1514176261</v>
      </c>
    </row>
    <row r="96" spans="2:8" ht="18" x14ac:dyDescent="0.25">
      <c r="B96" s="40">
        <f t="shared" si="1"/>
        <v>64</v>
      </c>
      <c r="C96" s="41">
        <f>IF(B95:B462&lt;&gt;"",IF(Details!$B$6=26,IF(B96=1,$D$13,C95+14),IF(Details!$B$6=52,IF(B96=1,$D$13,C95+7),DATE(YEAR($D$13),MONTH($D$13)+(B96-1)*Details!$B$7,IF(Details!$B$6=24,IF(1-MOD(B96,2)=1,DAY($D$13)+14,DAY($D$13)),DAY($D$13))))),"")</f>
        <v>47727</v>
      </c>
      <c r="D96" s="42">
        <f t="shared" si="2"/>
        <v>45736.964724999998</v>
      </c>
      <c r="E96" s="42">
        <f t="shared" si="0"/>
        <v>3439.9621500957728</v>
      </c>
      <c r="F96" s="42">
        <f>IF(B96="","",$D$10/Details!$C$6*H95)</f>
        <v>42297.002574904225</v>
      </c>
      <c r="G96" s="42"/>
      <c r="H96" s="42">
        <f t="shared" si="3"/>
        <v>4830503.1892675301</v>
      </c>
    </row>
    <row r="97" spans="2:8" ht="18" x14ac:dyDescent="0.25">
      <c r="B97" s="40">
        <f t="shared" si="1"/>
        <v>65</v>
      </c>
      <c r="C97" s="41">
        <f>IF(B96:B463&lt;&gt;"",IF(Details!$B$6=26,IF(B97=1,$D$13,C96+14),IF(Details!$B$6=52,IF(B97=1,$D$13,C96+7),DATE(YEAR($D$13),MONTH($D$13)+(B97-1)*Details!$B$7,IF(Details!$B$6=24,IF(1-MOD(B97,2)=1,DAY($D$13)+14,DAY($D$13)),DAY($D$13))))),"")</f>
        <v>47757</v>
      </c>
      <c r="D97" s="42">
        <f t="shared" si="2"/>
        <v>45736.964724999998</v>
      </c>
      <c r="E97" s="42">
        <f t="shared" ref="E97:E160" si="4">IF(B97="","",IF(H96&lt;$D$12,D97,D97-F97))</f>
        <v>3470.061818909111</v>
      </c>
      <c r="F97" s="42">
        <f>IF(B97="","",$D$10/Details!$C$6*H96)</f>
        <v>42266.902906090887</v>
      </c>
      <c r="G97" s="42"/>
      <c r="H97" s="42">
        <f t="shared" si="3"/>
        <v>4827033.1274486212</v>
      </c>
    </row>
    <row r="98" spans="2:8" ht="18" x14ac:dyDescent="0.25">
      <c r="B98" s="40">
        <f t="shared" ref="B98:B161" si="5">IF(B97&lt;$H$9,IF(H97&gt;0,B97+1,""),"")</f>
        <v>66</v>
      </c>
      <c r="C98" s="41">
        <f>IF(B97:B464&lt;&gt;"",IF(Details!$B$6=26,IF(B98=1,$D$13,C97+14),IF(Details!$B$6=52,IF(B98=1,$D$13,C97+7),DATE(YEAR($D$13),MONTH($D$13)+(B98-1)*Details!$B$7,IF(Details!$B$6=24,IF(1-MOD(B98,2)=1,DAY($D$13)+14,DAY($D$13)),DAY($D$13))))),"")</f>
        <v>47788</v>
      </c>
      <c r="D98" s="42">
        <f t="shared" ref="D98:D161" si="6">IF(B98="","",IF(H97&lt;$D$12,H97,$D$12))</f>
        <v>45736.964724999998</v>
      </c>
      <c r="E98" s="42">
        <f t="shared" si="4"/>
        <v>3500.4248598245686</v>
      </c>
      <c r="F98" s="42">
        <f>IF(B98="","",$D$10/Details!$C$6*H97)</f>
        <v>42236.539865175429</v>
      </c>
      <c r="G98" s="42"/>
      <c r="H98" s="42">
        <f t="shared" si="3"/>
        <v>4823532.7025887966</v>
      </c>
    </row>
    <row r="99" spans="2:8" ht="18" x14ac:dyDescent="0.25">
      <c r="B99" s="40">
        <f t="shared" si="5"/>
        <v>67</v>
      </c>
      <c r="C99" s="41">
        <f>IF(B98:B465&lt;&gt;"",IF(Details!$B$6=26,IF(B99=1,$D$13,C98+14),IF(Details!$B$6=52,IF(B99=1,$D$13,C98+7),DATE(YEAR($D$13),MONTH($D$13)+(B99-1)*Details!$B$7,IF(Details!$B$6=24,IF(1-MOD(B99,2)=1,DAY($D$13)+14,DAY($D$13)),DAY($D$13))))),"")</f>
        <v>47818</v>
      </c>
      <c r="D99" s="42">
        <f t="shared" si="6"/>
        <v>45736.964724999998</v>
      </c>
      <c r="E99" s="42">
        <f t="shared" si="4"/>
        <v>3531.0535773480296</v>
      </c>
      <c r="F99" s="42">
        <f>IF(B99="","",$D$10/Details!$C$6*H98)</f>
        <v>42205.911147651968</v>
      </c>
      <c r="G99" s="42"/>
      <c r="H99" s="42">
        <f t="shared" ref="H99:H162" si="7">IF(E99="","",IF(H98-E99-G99&lt;0, 0, H98-E99-G99))</f>
        <v>4820001.649011449</v>
      </c>
    </row>
    <row r="100" spans="2:8" ht="18" x14ac:dyDescent="0.25">
      <c r="B100" s="40">
        <f t="shared" si="5"/>
        <v>68</v>
      </c>
      <c r="C100" s="41">
        <f>IF(B99:B466&lt;&gt;"",IF(Details!$B$6=26,IF(B100=1,$D$13,C99+14),IF(Details!$B$6=52,IF(B100=1,$D$13,C99+7),DATE(YEAR($D$13),MONTH($D$13)+(B100-1)*Details!$B$7,IF(Details!$B$6=24,IF(1-MOD(B100,2)=1,DAY($D$13)+14,DAY($D$13)),DAY($D$13))))),"")</f>
        <v>47849</v>
      </c>
      <c r="D100" s="42">
        <f t="shared" si="6"/>
        <v>45736.964724999998</v>
      </c>
      <c r="E100" s="42">
        <f t="shared" si="4"/>
        <v>3561.950296149822</v>
      </c>
      <c r="F100" s="42">
        <f>IF(B100="","",$D$10/Details!$C$6*H99)</f>
        <v>42175.014428850176</v>
      </c>
      <c r="G100" s="42"/>
      <c r="H100" s="42">
        <f t="shared" si="7"/>
        <v>4816439.6987152994</v>
      </c>
    </row>
    <row r="101" spans="2:8" ht="18" x14ac:dyDescent="0.25">
      <c r="B101" s="40">
        <f t="shared" si="5"/>
        <v>69</v>
      </c>
      <c r="C101" s="41">
        <f>IF(B100:B467&lt;&gt;"",IF(Details!$B$6=26,IF(B101=1,$D$13,C100+14),IF(Details!$B$6=52,IF(B101=1,$D$13,C100+7),DATE(YEAR($D$13),MONTH($D$13)+(B101-1)*Details!$B$7,IF(Details!$B$6=24,IF(1-MOD(B101,2)=1,DAY($D$13)+14,DAY($D$13)),DAY($D$13))))),"")</f>
        <v>47880</v>
      </c>
      <c r="D101" s="42">
        <f t="shared" si="6"/>
        <v>45736.964724999998</v>
      </c>
      <c r="E101" s="42">
        <f t="shared" si="4"/>
        <v>3593.1173612411294</v>
      </c>
      <c r="F101" s="42">
        <f>IF(B101="","",$D$10/Details!$C$6*H100)</f>
        <v>42143.847363758869</v>
      </c>
      <c r="G101" s="42"/>
      <c r="H101" s="42">
        <f t="shared" si="7"/>
        <v>4812846.5813540583</v>
      </c>
    </row>
    <row r="102" spans="2:8" ht="18" x14ac:dyDescent="0.25">
      <c r="B102" s="40">
        <f t="shared" si="5"/>
        <v>70</v>
      </c>
      <c r="C102" s="41">
        <f>IF(B101:B468&lt;&gt;"",IF(Details!$B$6=26,IF(B102=1,$D$13,C101+14),IF(Details!$B$6=52,IF(B102=1,$D$13,C101+7),DATE(YEAR($D$13),MONTH($D$13)+(B102-1)*Details!$B$7,IF(Details!$B$6=24,IF(1-MOD(B102,2)=1,DAY($D$13)+14,DAY($D$13)),DAY($D$13))))),"")</f>
        <v>47908</v>
      </c>
      <c r="D102" s="42">
        <f t="shared" si="6"/>
        <v>45736.964724999998</v>
      </c>
      <c r="E102" s="42">
        <f t="shared" si="4"/>
        <v>3624.5571381519912</v>
      </c>
      <c r="F102" s="42">
        <f>IF(B102="","",$D$10/Details!$C$6*H101)</f>
        <v>42112.407586848007</v>
      </c>
      <c r="G102" s="42"/>
      <c r="H102" s="42">
        <f t="shared" si="7"/>
        <v>4809222.0242159059</v>
      </c>
    </row>
    <row r="103" spans="2:8" ht="18" x14ac:dyDescent="0.25">
      <c r="B103" s="40">
        <f t="shared" si="5"/>
        <v>71</v>
      </c>
      <c r="C103" s="41">
        <f>IF(B102:B469&lt;&gt;"",IF(Details!$B$6=26,IF(B103=1,$D$13,C102+14),IF(Details!$B$6=52,IF(B103=1,$D$13,C102+7),DATE(YEAR($D$13),MONTH($D$13)+(B103-1)*Details!$B$7,IF(Details!$B$6=24,IF(1-MOD(B103,2)=1,DAY($D$13)+14,DAY($D$13)),DAY($D$13))))),"")</f>
        <v>47939</v>
      </c>
      <c r="D103" s="42">
        <f t="shared" si="6"/>
        <v>45736.964724999998</v>
      </c>
      <c r="E103" s="42">
        <f t="shared" si="4"/>
        <v>3656.272013110829</v>
      </c>
      <c r="F103" s="42">
        <f>IF(B103="","",$D$10/Details!$C$6*H102)</f>
        <v>42080.692711889169</v>
      </c>
      <c r="G103" s="42"/>
      <c r="H103" s="42">
        <f t="shared" si="7"/>
        <v>4805565.7522027949</v>
      </c>
    </row>
    <row r="104" spans="2:8" ht="18" x14ac:dyDescent="0.25">
      <c r="B104" s="40">
        <f t="shared" si="5"/>
        <v>72</v>
      </c>
      <c r="C104" s="41">
        <f>IF(B103:B470&lt;&gt;"",IF(Details!$B$6=26,IF(B104=1,$D$13,C103+14),IF(Details!$B$6=52,IF(B104=1,$D$13,C103+7),DATE(YEAR($D$13),MONTH($D$13)+(B104-1)*Details!$B$7,IF(Details!$B$6=24,IF(1-MOD(B104,2)=1,DAY($D$13)+14,DAY($D$13)),DAY($D$13))))),"")</f>
        <v>47969</v>
      </c>
      <c r="D104" s="42">
        <f t="shared" si="6"/>
        <v>45736.964724999998</v>
      </c>
      <c r="E104" s="42">
        <f t="shared" si="4"/>
        <v>3688.2643932255451</v>
      </c>
      <c r="F104" s="42">
        <f>IF(B104="","",$D$10/Details!$C$6*H103)</f>
        <v>42048.700331774453</v>
      </c>
      <c r="G104" s="42"/>
      <c r="H104" s="42">
        <f t="shared" si="7"/>
        <v>4801877.4878095696</v>
      </c>
    </row>
    <row r="105" spans="2:8" ht="18" x14ac:dyDescent="0.25">
      <c r="B105" s="40">
        <f t="shared" si="5"/>
        <v>73</v>
      </c>
      <c r="C105" s="41">
        <f>IF(B104:B471&lt;&gt;"",IF(Details!$B$6=26,IF(B105=1,$D$13,C104+14),IF(Details!$B$6=52,IF(B105=1,$D$13,C104+7),DATE(YEAR($D$13),MONTH($D$13)+(B105-1)*Details!$B$7,IF(Details!$B$6=24,IF(1-MOD(B105,2)=1,DAY($D$13)+14,DAY($D$13)),DAY($D$13))))),"")</f>
        <v>48000</v>
      </c>
      <c r="D105" s="42">
        <f t="shared" si="6"/>
        <v>45736.964724999998</v>
      </c>
      <c r="E105" s="42">
        <f t="shared" si="4"/>
        <v>3720.5367066662657</v>
      </c>
      <c r="F105" s="42">
        <f>IF(B105="","",$D$10/Details!$C$6*H104)</f>
        <v>42016.428018333732</v>
      </c>
      <c r="G105" s="42"/>
      <c r="H105" s="42">
        <f t="shared" si="7"/>
        <v>4798156.9511029031</v>
      </c>
    </row>
    <row r="106" spans="2:8" ht="18" x14ac:dyDescent="0.25">
      <c r="B106" s="40">
        <f t="shared" si="5"/>
        <v>74</v>
      </c>
      <c r="C106" s="41">
        <f>IF(B105:B472&lt;&gt;"",IF(Details!$B$6=26,IF(B106=1,$D$13,C105+14),IF(Details!$B$6=52,IF(B106=1,$D$13,C105+7),DATE(YEAR($D$13),MONTH($D$13)+(B106-1)*Details!$B$7,IF(Details!$B$6=24,IF(1-MOD(B106,2)=1,DAY($D$13)+14,DAY($D$13)),DAY($D$13))))),"")</f>
        <v>48030</v>
      </c>
      <c r="D106" s="42">
        <f t="shared" si="6"/>
        <v>45736.964724999998</v>
      </c>
      <c r="E106" s="42">
        <f t="shared" si="4"/>
        <v>3753.0914028495972</v>
      </c>
      <c r="F106" s="42">
        <f>IF(B106="","",$D$10/Details!$C$6*H105)</f>
        <v>41983.873322150401</v>
      </c>
      <c r="G106" s="42"/>
      <c r="H106" s="42">
        <f t="shared" si="7"/>
        <v>4794403.8597000539</v>
      </c>
    </row>
    <row r="107" spans="2:8" ht="18" x14ac:dyDescent="0.25">
      <c r="B107" s="40">
        <f t="shared" si="5"/>
        <v>75</v>
      </c>
      <c r="C107" s="41">
        <f>IF(B106:B473&lt;&gt;"",IF(Details!$B$6=26,IF(B107=1,$D$13,C106+14),IF(Details!$B$6=52,IF(B107=1,$D$13,C106+7),DATE(YEAR($D$13),MONTH($D$13)+(B107-1)*Details!$B$7,IF(Details!$B$6=24,IF(1-MOD(B107,2)=1,DAY($D$13)+14,DAY($D$13)),DAY($D$13))))),"")</f>
        <v>48061</v>
      </c>
      <c r="D107" s="42">
        <f t="shared" si="6"/>
        <v>45736.964724999998</v>
      </c>
      <c r="E107" s="42">
        <f t="shared" si="4"/>
        <v>3785.930952624527</v>
      </c>
      <c r="F107" s="42">
        <f>IF(B107="","",$D$10/Details!$C$6*H106)</f>
        <v>41951.033772375471</v>
      </c>
      <c r="G107" s="42"/>
      <c r="H107" s="42">
        <f t="shared" si="7"/>
        <v>4790617.9287474295</v>
      </c>
    </row>
    <row r="108" spans="2:8" ht="18" x14ac:dyDescent="0.25">
      <c r="B108" s="40">
        <f t="shared" si="5"/>
        <v>76</v>
      </c>
      <c r="C108" s="41">
        <f>IF(B107:B474&lt;&gt;"",IF(Details!$B$6=26,IF(B108=1,$D$13,C107+14),IF(Details!$B$6=52,IF(B108=1,$D$13,C107+7),DATE(YEAR($D$13),MONTH($D$13)+(B108-1)*Details!$B$7,IF(Details!$B$6=24,IF(1-MOD(B108,2)=1,DAY($D$13)+14,DAY($D$13)),DAY($D$13))))),"")</f>
        <v>48092</v>
      </c>
      <c r="D108" s="42">
        <f t="shared" si="6"/>
        <v>45736.964724999998</v>
      </c>
      <c r="E108" s="42">
        <f t="shared" si="4"/>
        <v>3819.0578484599973</v>
      </c>
      <c r="F108" s="42">
        <f>IF(B108="","",$D$10/Details!$C$6*H107)</f>
        <v>41917.906876540001</v>
      </c>
      <c r="G108" s="42"/>
      <c r="H108" s="42">
        <f t="shared" si="7"/>
        <v>4786798.8708989695</v>
      </c>
    </row>
    <row r="109" spans="2:8" ht="18" x14ac:dyDescent="0.25">
      <c r="B109" s="40">
        <f t="shared" si="5"/>
        <v>77</v>
      </c>
      <c r="C109" s="41">
        <f>IF(B108:B475&lt;&gt;"",IF(Details!$B$6=26,IF(B109=1,$D$13,C108+14),IF(Details!$B$6=52,IF(B109=1,$D$13,C108+7),DATE(YEAR($D$13),MONTH($D$13)+(B109-1)*Details!$B$7,IF(Details!$B$6=24,IF(1-MOD(B109,2)=1,DAY($D$13)+14,DAY($D$13)),DAY($D$13))))),"")</f>
        <v>48122</v>
      </c>
      <c r="D109" s="42">
        <f t="shared" si="6"/>
        <v>45736.964724999998</v>
      </c>
      <c r="E109" s="42">
        <f t="shared" si="4"/>
        <v>3852.4746046340224</v>
      </c>
      <c r="F109" s="42">
        <f>IF(B109="","",$D$10/Details!$C$6*H108)</f>
        <v>41884.490120365976</v>
      </c>
      <c r="G109" s="42"/>
      <c r="H109" s="42">
        <f t="shared" si="7"/>
        <v>4782946.3962943358</v>
      </c>
    </row>
    <row r="110" spans="2:8" ht="18" x14ac:dyDescent="0.25">
      <c r="B110" s="40">
        <f t="shared" si="5"/>
        <v>78</v>
      </c>
      <c r="C110" s="41">
        <f>IF(B109:B476&lt;&gt;"",IF(Details!$B$6=26,IF(B110=1,$D$13,C109+14),IF(Details!$B$6=52,IF(B110=1,$D$13,C109+7),DATE(YEAR($D$13),MONTH($D$13)+(B110-1)*Details!$B$7,IF(Details!$B$6=24,IF(1-MOD(B110,2)=1,DAY($D$13)+14,DAY($D$13)),DAY($D$13))))),"")</f>
        <v>48153</v>
      </c>
      <c r="D110" s="42">
        <f t="shared" si="6"/>
        <v>45736.964724999998</v>
      </c>
      <c r="E110" s="42">
        <f t="shared" si="4"/>
        <v>3886.1837574245656</v>
      </c>
      <c r="F110" s="42">
        <f>IF(B110="","",$D$10/Details!$C$6*H109)</f>
        <v>41850.780967575432</v>
      </c>
      <c r="G110" s="42"/>
      <c r="H110" s="42">
        <f t="shared" si="7"/>
        <v>4779060.2125369115</v>
      </c>
    </row>
    <row r="111" spans="2:8" ht="18" x14ac:dyDescent="0.25">
      <c r="B111" s="40">
        <f t="shared" si="5"/>
        <v>79</v>
      </c>
      <c r="C111" s="41">
        <f>IF(B110:B477&lt;&gt;"",IF(Details!$B$6=26,IF(B111=1,$D$13,C110+14),IF(Details!$B$6=52,IF(B111=1,$D$13,C110+7),DATE(YEAR($D$13),MONTH($D$13)+(B111-1)*Details!$B$7,IF(Details!$B$6=24,IF(1-MOD(B111,2)=1,DAY($D$13)+14,DAY($D$13)),DAY($D$13))))),"")</f>
        <v>48183</v>
      </c>
      <c r="D111" s="42">
        <f t="shared" si="6"/>
        <v>45736.964724999998</v>
      </c>
      <c r="E111" s="42">
        <f t="shared" si="4"/>
        <v>3920.1878653020249</v>
      </c>
      <c r="F111" s="42">
        <f>IF(B111="","",$D$10/Details!$C$6*H110)</f>
        <v>41816.776859697973</v>
      </c>
      <c r="G111" s="42"/>
      <c r="H111" s="42">
        <f t="shared" si="7"/>
        <v>4775140.0246716095</v>
      </c>
    </row>
    <row r="112" spans="2:8" ht="18" x14ac:dyDescent="0.25">
      <c r="B112" s="40">
        <f t="shared" si="5"/>
        <v>80</v>
      </c>
      <c r="C112" s="41">
        <f>IF(B111:B478&lt;&gt;"",IF(Details!$B$6=26,IF(B112=1,$D$13,C111+14),IF(Details!$B$6=52,IF(B112=1,$D$13,C111+7),DATE(YEAR($D$13),MONTH($D$13)+(B112-1)*Details!$B$7,IF(Details!$B$6=24,IF(1-MOD(B112,2)=1,DAY($D$13)+14,DAY($D$13)),DAY($D$13))))),"")</f>
        <v>48214</v>
      </c>
      <c r="D112" s="42">
        <f t="shared" si="6"/>
        <v>45736.964724999998</v>
      </c>
      <c r="E112" s="42">
        <f t="shared" si="4"/>
        <v>3954.4895091234212</v>
      </c>
      <c r="F112" s="42">
        <f>IF(B112="","",$D$10/Details!$C$6*H111)</f>
        <v>41782.475215876577</v>
      </c>
      <c r="G112" s="42"/>
      <c r="H112" s="42">
        <f t="shared" si="7"/>
        <v>4771185.5351624861</v>
      </c>
    </row>
    <row r="113" spans="2:8" ht="18" x14ac:dyDescent="0.25">
      <c r="B113" s="40">
        <f t="shared" si="5"/>
        <v>81</v>
      </c>
      <c r="C113" s="41">
        <f>IF(B112:B479&lt;&gt;"",IF(Details!$B$6=26,IF(B113=1,$D$13,C112+14),IF(Details!$B$6=52,IF(B113=1,$D$13,C112+7),DATE(YEAR($D$13),MONTH($D$13)+(B113-1)*Details!$B$7,IF(Details!$B$6=24,IF(1-MOD(B113,2)=1,DAY($D$13)+14,DAY($D$13)),DAY($D$13))))),"")</f>
        <v>48245</v>
      </c>
      <c r="D113" s="42">
        <f t="shared" si="6"/>
        <v>45736.964724999998</v>
      </c>
      <c r="E113" s="42">
        <f t="shared" si="4"/>
        <v>3989.0912923282522</v>
      </c>
      <c r="F113" s="42">
        <f>IF(B113="","",$D$10/Details!$C$6*H112)</f>
        <v>41747.873432671746</v>
      </c>
      <c r="G113" s="42"/>
      <c r="H113" s="42">
        <f t="shared" si="7"/>
        <v>4767196.4438701579</v>
      </c>
    </row>
    <row r="114" spans="2:8" ht="18" x14ac:dyDescent="0.25">
      <c r="B114" s="40">
        <f t="shared" si="5"/>
        <v>82</v>
      </c>
      <c r="C114" s="41">
        <f>IF(B113:B480&lt;&gt;"",IF(Details!$B$6=26,IF(B114=1,$D$13,C113+14),IF(Details!$B$6=52,IF(B114=1,$D$13,C113+7),DATE(YEAR($D$13),MONTH($D$13)+(B114-1)*Details!$B$7,IF(Details!$B$6=24,IF(1-MOD(B114,2)=1,DAY($D$13)+14,DAY($D$13)),DAY($D$13))))),"")</f>
        <v>48274</v>
      </c>
      <c r="D114" s="42">
        <f t="shared" si="6"/>
        <v>45736.964724999998</v>
      </c>
      <c r="E114" s="42">
        <f t="shared" si="4"/>
        <v>4023.9958411361222</v>
      </c>
      <c r="F114" s="42">
        <f>IF(B114="","",$D$10/Details!$C$6*H113)</f>
        <v>41712.968883863876</v>
      </c>
      <c r="G114" s="42"/>
      <c r="H114" s="42">
        <f t="shared" si="7"/>
        <v>4763172.4480290217</v>
      </c>
    </row>
    <row r="115" spans="2:8" ht="18" x14ac:dyDescent="0.25">
      <c r="B115" s="40">
        <f t="shared" si="5"/>
        <v>83</v>
      </c>
      <c r="C115" s="41">
        <f>IF(B114:B481&lt;&gt;"",IF(Details!$B$6=26,IF(B115=1,$D$13,C114+14),IF(Details!$B$6=52,IF(B115=1,$D$13,C114+7),DATE(YEAR($D$13),MONTH($D$13)+(B115-1)*Details!$B$7,IF(Details!$B$6=24,IF(1-MOD(B115,2)=1,DAY($D$13)+14,DAY($D$13)),DAY($D$13))))),"")</f>
        <v>48305</v>
      </c>
      <c r="D115" s="42">
        <f t="shared" si="6"/>
        <v>45736.964724999998</v>
      </c>
      <c r="E115" s="42">
        <f t="shared" si="4"/>
        <v>4059.2058047460596</v>
      </c>
      <c r="F115" s="42">
        <f>IF(B115="","",$D$10/Details!$C$6*H114)</f>
        <v>41677.758920253938</v>
      </c>
      <c r="G115" s="42"/>
      <c r="H115" s="42">
        <f t="shared" si="7"/>
        <v>4759113.2422242761</v>
      </c>
    </row>
    <row r="116" spans="2:8" ht="18" x14ac:dyDescent="0.25">
      <c r="B116" s="40">
        <f t="shared" si="5"/>
        <v>84</v>
      </c>
      <c r="C116" s="41">
        <f>IF(B115:B482&lt;&gt;"",IF(Details!$B$6=26,IF(B116=1,$D$13,C115+14),IF(Details!$B$6=52,IF(B116=1,$D$13,C115+7),DATE(YEAR($D$13),MONTH($D$13)+(B116-1)*Details!$B$7,IF(Details!$B$6=24,IF(1-MOD(B116,2)=1,DAY($D$13)+14,DAY($D$13)),DAY($D$13))))),"")</f>
        <v>48335</v>
      </c>
      <c r="D116" s="42">
        <f t="shared" si="6"/>
        <v>45736.964724999998</v>
      </c>
      <c r="E116" s="42">
        <f t="shared" si="4"/>
        <v>4094.723855537588</v>
      </c>
      <c r="F116" s="42">
        <f>IF(B116="","",$D$10/Details!$C$6*H115)</f>
        <v>41642.24086946241</v>
      </c>
      <c r="G116" s="42"/>
      <c r="H116" s="42">
        <f t="shared" si="7"/>
        <v>4755018.5183687387</v>
      </c>
    </row>
    <row r="117" spans="2:8" ht="18" x14ac:dyDescent="0.25">
      <c r="B117" s="40">
        <f t="shared" si="5"/>
        <v>85</v>
      </c>
      <c r="C117" s="41">
        <f>IF(B116:B483&lt;&gt;"",IF(Details!$B$6=26,IF(B117=1,$D$13,C116+14),IF(Details!$B$6=52,IF(B117=1,$D$13,C116+7),DATE(YEAR($D$13),MONTH($D$13)+(B117-1)*Details!$B$7,IF(Details!$B$6=24,IF(1-MOD(B117,2)=1,DAY($D$13)+14,DAY($D$13)),DAY($D$13))))),"")</f>
        <v>48366</v>
      </c>
      <c r="D117" s="42">
        <f t="shared" si="6"/>
        <v>45736.964724999998</v>
      </c>
      <c r="E117" s="42">
        <f t="shared" si="4"/>
        <v>4130.5526892735361</v>
      </c>
      <c r="F117" s="42">
        <f>IF(B117="","",$D$10/Details!$C$6*H116)</f>
        <v>41606.412035726462</v>
      </c>
      <c r="G117" s="42"/>
      <c r="H117" s="42">
        <f t="shared" si="7"/>
        <v>4750887.9656794649</v>
      </c>
    </row>
    <row r="118" spans="2:8" ht="18" x14ac:dyDescent="0.25">
      <c r="B118" s="40">
        <f t="shared" si="5"/>
        <v>86</v>
      </c>
      <c r="C118" s="41">
        <f>IF(B117:B484&lt;&gt;"",IF(Details!$B$6=26,IF(B118=1,$D$13,C117+14),IF(Details!$B$6=52,IF(B118=1,$D$13,C117+7),DATE(YEAR($D$13),MONTH($D$13)+(B118-1)*Details!$B$7,IF(Details!$B$6=24,IF(1-MOD(B118,2)=1,DAY($D$13)+14,DAY($D$13)),DAY($D$13))))),"")</f>
        <v>48396</v>
      </c>
      <c r="D118" s="42">
        <f t="shared" si="6"/>
        <v>45736.964724999998</v>
      </c>
      <c r="E118" s="42">
        <f t="shared" si="4"/>
        <v>4166.6950253046816</v>
      </c>
      <c r="F118" s="42">
        <f>IF(B118="","",$D$10/Details!$C$6*H117)</f>
        <v>41570.269699695316</v>
      </c>
      <c r="G118" s="42"/>
      <c r="H118" s="42">
        <f t="shared" si="7"/>
        <v>4746721.2706541605</v>
      </c>
    </row>
    <row r="119" spans="2:8" ht="18" x14ac:dyDescent="0.25">
      <c r="B119" s="40">
        <f t="shared" si="5"/>
        <v>87</v>
      </c>
      <c r="C119" s="41">
        <f>IF(B118:B485&lt;&gt;"",IF(Details!$B$6=26,IF(B119=1,$D$13,C118+14),IF(Details!$B$6=52,IF(B119=1,$D$13,C118+7),DATE(YEAR($D$13),MONTH($D$13)+(B119-1)*Details!$B$7,IF(Details!$B$6=24,IF(1-MOD(B119,2)=1,DAY($D$13)+14,DAY($D$13)),DAY($D$13))))),"")</f>
        <v>48427</v>
      </c>
      <c r="D119" s="42">
        <f t="shared" si="6"/>
        <v>45736.964724999998</v>
      </c>
      <c r="E119" s="42">
        <f t="shared" si="4"/>
        <v>4203.1536067760971</v>
      </c>
      <c r="F119" s="42">
        <f>IF(B119="","",$D$10/Details!$C$6*H118)</f>
        <v>41533.811118223901</v>
      </c>
      <c r="G119" s="42"/>
      <c r="H119" s="42">
        <f t="shared" si="7"/>
        <v>4742518.1170473844</v>
      </c>
    </row>
    <row r="120" spans="2:8" ht="18" x14ac:dyDescent="0.25">
      <c r="B120" s="40">
        <f t="shared" si="5"/>
        <v>88</v>
      </c>
      <c r="C120" s="41">
        <f>IF(B119:B486&lt;&gt;"",IF(Details!$B$6=26,IF(B120=1,$D$13,C119+14),IF(Details!$B$6=52,IF(B120=1,$D$13,C119+7),DATE(YEAR($D$13),MONTH($D$13)+(B120-1)*Details!$B$7,IF(Details!$B$6=24,IF(1-MOD(B120,2)=1,DAY($D$13)+14,DAY($D$13)),DAY($D$13))))),"")</f>
        <v>48458</v>
      </c>
      <c r="D120" s="42">
        <f t="shared" si="6"/>
        <v>45736.964724999998</v>
      </c>
      <c r="E120" s="42">
        <f t="shared" si="4"/>
        <v>4239.9312008353882</v>
      </c>
      <c r="F120" s="42">
        <f>IF(B120="","",$D$10/Details!$C$6*H119)</f>
        <v>41497.03352416461</v>
      </c>
      <c r="G120" s="42"/>
      <c r="H120" s="42">
        <f t="shared" si="7"/>
        <v>4738278.1858465485</v>
      </c>
    </row>
    <row r="121" spans="2:8" ht="18" x14ac:dyDescent="0.25">
      <c r="B121" s="40">
        <f t="shared" si="5"/>
        <v>89</v>
      </c>
      <c r="C121" s="41">
        <f>IF(B120:B487&lt;&gt;"",IF(Details!$B$6=26,IF(B121=1,$D$13,C120+14),IF(Details!$B$6=52,IF(B121=1,$D$13,C120+7),DATE(YEAR($D$13),MONTH($D$13)+(B121-1)*Details!$B$7,IF(Details!$B$6=24,IF(1-MOD(B121,2)=1,DAY($D$13)+14,DAY($D$13)),DAY($D$13))))),"")</f>
        <v>48488</v>
      </c>
      <c r="D121" s="42">
        <f t="shared" si="6"/>
        <v>45736.964724999998</v>
      </c>
      <c r="E121" s="42">
        <f t="shared" si="4"/>
        <v>4277.0305988427062</v>
      </c>
      <c r="F121" s="42">
        <f>IF(B121="","",$D$10/Details!$C$6*H120)</f>
        <v>41459.934126157292</v>
      </c>
      <c r="G121" s="42"/>
      <c r="H121" s="42">
        <f t="shared" si="7"/>
        <v>4734001.155247706</v>
      </c>
    </row>
    <row r="122" spans="2:8" ht="18" x14ac:dyDescent="0.25">
      <c r="B122" s="40">
        <f t="shared" si="5"/>
        <v>90</v>
      </c>
      <c r="C122" s="41">
        <f>IF(B121:B488&lt;&gt;"",IF(Details!$B$6=26,IF(B122=1,$D$13,C121+14),IF(Details!$B$6=52,IF(B122=1,$D$13,C121+7),DATE(YEAR($D$13),MONTH($D$13)+(B122-1)*Details!$B$7,IF(Details!$B$6=24,IF(1-MOD(B122,2)=1,DAY($D$13)+14,DAY($D$13)),DAY($D$13))))),"")</f>
        <v>48519</v>
      </c>
      <c r="D122" s="42">
        <f t="shared" si="6"/>
        <v>45736.964724999998</v>
      </c>
      <c r="E122" s="42">
        <f t="shared" si="4"/>
        <v>4314.4546165825741</v>
      </c>
      <c r="F122" s="42">
        <f>IF(B122="","",$D$10/Details!$C$6*H121)</f>
        <v>41422.510108417424</v>
      </c>
      <c r="G122" s="42"/>
      <c r="H122" s="42">
        <f t="shared" si="7"/>
        <v>4729686.700631123</v>
      </c>
    </row>
    <row r="123" spans="2:8" ht="18" x14ac:dyDescent="0.25">
      <c r="B123" s="40">
        <f t="shared" si="5"/>
        <v>91</v>
      </c>
      <c r="C123" s="41">
        <f>IF(B122:B489&lt;&gt;"",IF(Details!$B$6=26,IF(B123=1,$D$13,C122+14),IF(Details!$B$6=52,IF(B123=1,$D$13,C122+7),DATE(YEAR($D$13),MONTH($D$13)+(B123-1)*Details!$B$7,IF(Details!$B$6=24,IF(1-MOD(B123,2)=1,DAY($D$13)+14,DAY($D$13)),DAY($D$13))))),"")</f>
        <v>48549</v>
      </c>
      <c r="D123" s="42">
        <f t="shared" si="6"/>
        <v>45736.964724999998</v>
      </c>
      <c r="E123" s="42">
        <f t="shared" si="4"/>
        <v>4352.2060944776749</v>
      </c>
      <c r="F123" s="42">
        <f>IF(B123="","",$D$10/Details!$C$6*H122)</f>
        <v>41384.758630522323</v>
      </c>
      <c r="G123" s="42"/>
      <c r="H123" s="42">
        <f t="shared" si="7"/>
        <v>4725334.4945366457</v>
      </c>
    </row>
    <row r="124" spans="2:8" ht="18" x14ac:dyDescent="0.25">
      <c r="B124" s="40">
        <f t="shared" si="5"/>
        <v>92</v>
      </c>
      <c r="C124" s="41">
        <f>IF(B123:B490&lt;&gt;"",IF(Details!$B$6=26,IF(B124=1,$D$13,C123+14),IF(Details!$B$6=52,IF(B124=1,$D$13,C123+7),DATE(YEAR($D$13),MONTH($D$13)+(B124-1)*Details!$B$7,IF(Details!$B$6=24,IF(1-MOD(B124,2)=1,DAY($D$13)+14,DAY($D$13)),DAY($D$13))))),"")</f>
        <v>48580</v>
      </c>
      <c r="D124" s="42">
        <f t="shared" si="6"/>
        <v>45736.964724999998</v>
      </c>
      <c r="E124" s="42">
        <f t="shared" si="4"/>
        <v>4390.2878978043518</v>
      </c>
      <c r="F124" s="42">
        <f>IF(B124="","",$D$10/Details!$C$6*H123)</f>
        <v>41346.676827195646</v>
      </c>
      <c r="G124" s="42"/>
      <c r="H124" s="42">
        <f t="shared" si="7"/>
        <v>4720944.206638841</v>
      </c>
    </row>
    <row r="125" spans="2:8" ht="18" x14ac:dyDescent="0.25">
      <c r="B125" s="40">
        <f t="shared" si="5"/>
        <v>93</v>
      </c>
      <c r="C125" s="41">
        <f>IF(B124:B491&lt;&gt;"",IF(Details!$B$6=26,IF(B125=1,$D$13,C124+14),IF(Details!$B$6=52,IF(B125=1,$D$13,C124+7),DATE(YEAR($D$13),MONTH($D$13)+(B125-1)*Details!$B$7,IF(Details!$B$6=24,IF(1-MOD(B125,2)=1,DAY($D$13)+14,DAY($D$13)),DAY($D$13))))),"")</f>
        <v>48611</v>
      </c>
      <c r="D125" s="42">
        <f t="shared" si="6"/>
        <v>45736.964724999998</v>
      </c>
      <c r="E125" s="42">
        <f t="shared" si="4"/>
        <v>4428.7029169101443</v>
      </c>
      <c r="F125" s="42">
        <f>IF(B125="","",$D$10/Details!$C$6*H124)</f>
        <v>41308.261808089854</v>
      </c>
      <c r="G125" s="42"/>
      <c r="H125" s="42">
        <f t="shared" si="7"/>
        <v>4716515.503721931</v>
      </c>
    </row>
    <row r="126" spans="2:8" ht="18" x14ac:dyDescent="0.25">
      <c r="B126" s="40">
        <f t="shared" si="5"/>
        <v>94</v>
      </c>
      <c r="C126" s="41">
        <f>IF(B125:B492&lt;&gt;"",IF(Details!$B$6=26,IF(B126=1,$D$13,C125+14),IF(Details!$B$6=52,IF(B126=1,$D$13,C125+7),DATE(YEAR($D$13),MONTH($D$13)+(B126-1)*Details!$B$7,IF(Details!$B$6=24,IF(1-MOD(B126,2)=1,DAY($D$13)+14,DAY($D$13)),DAY($D$13))))),"")</f>
        <v>48639</v>
      </c>
      <c r="D126" s="42">
        <f t="shared" si="6"/>
        <v>45736.964724999998</v>
      </c>
      <c r="E126" s="42">
        <f t="shared" si="4"/>
        <v>4467.4540674331074</v>
      </c>
      <c r="F126" s="42">
        <f>IF(B126="","",$D$10/Details!$C$6*H125)</f>
        <v>41269.510657566891</v>
      </c>
      <c r="G126" s="42"/>
      <c r="H126" s="42">
        <f t="shared" si="7"/>
        <v>4712048.0496544978</v>
      </c>
    </row>
    <row r="127" spans="2:8" ht="18" x14ac:dyDescent="0.25">
      <c r="B127" s="40">
        <f t="shared" si="5"/>
        <v>95</v>
      </c>
      <c r="C127" s="41">
        <f>IF(B126:B493&lt;&gt;"",IF(Details!$B$6=26,IF(B127=1,$D$13,C126+14),IF(Details!$B$6=52,IF(B127=1,$D$13,C126+7),DATE(YEAR($D$13),MONTH($D$13)+(B127-1)*Details!$B$7,IF(Details!$B$6=24,IF(1-MOD(B127,2)=1,DAY($D$13)+14,DAY($D$13)),DAY($D$13))))),"")</f>
        <v>48670</v>
      </c>
      <c r="D127" s="42">
        <f t="shared" si="6"/>
        <v>45736.964724999998</v>
      </c>
      <c r="E127" s="42">
        <f t="shared" si="4"/>
        <v>4506.5442905231466</v>
      </c>
      <c r="F127" s="42">
        <f>IF(B127="","",$D$10/Details!$C$6*H126)</f>
        <v>41230.420434476851</v>
      </c>
      <c r="G127" s="42"/>
      <c r="H127" s="42">
        <f t="shared" si="7"/>
        <v>4707541.5053639747</v>
      </c>
    </row>
    <row r="128" spans="2:8" ht="18" x14ac:dyDescent="0.25">
      <c r="B128" s="40">
        <f t="shared" si="5"/>
        <v>96</v>
      </c>
      <c r="C128" s="41">
        <f>IF(B127:B494&lt;&gt;"",IF(Details!$B$6=26,IF(B128=1,$D$13,C127+14),IF(Details!$B$6=52,IF(B128=1,$D$13,C127+7),DATE(YEAR($D$13),MONTH($D$13)+(B128-1)*Details!$B$7,IF(Details!$B$6=24,IF(1-MOD(B128,2)=1,DAY($D$13)+14,DAY($D$13)),DAY($D$13))))),"")</f>
        <v>48700</v>
      </c>
      <c r="D128" s="42">
        <f t="shared" si="6"/>
        <v>45736.964724999998</v>
      </c>
      <c r="E128" s="42">
        <f t="shared" si="4"/>
        <v>4545.9765530652221</v>
      </c>
      <c r="F128" s="42">
        <f>IF(B128="","",$D$10/Details!$C$6*H127)</f>
        <v>41190.988171934776</v>
      </c>
      <c r="G128" s="42"/>
      <c r="H128" s="42">
        <f t="shared" si="7"/>
        <v>4702995.5288109099</v>
      </c>
    </row>
    <row r="129" spans="2:8" ht="18" x14ac:dyDescent="0.25">
      <c r="B129" s="40">
        <f t="shared" si="5"/>
        <v>97</v>
      </c>
      <c r="C129" s="41">
        <f>IF(B128:B495&lt;&gt;"",IF(Details!$B$6=26,IF(B129=1,$D$13,C128+14),IF(Details!$B$6=52,IF(B129=1,$D$13,C128+7),DATE(YEAR($D$13),MONTH($D$13)+(B129-1)*Details!$B$7,IF(Details!$B$6=24,IF(1-MOD(B129,2)=1,DAY($D$13)+14,DAY($D$13)),DAY($D$13))))),"")</f>
        <v>48731</v>
      </c>
      <c r="D129" s="42">
        <f t="shared" si="6"/>
        <v>45736.964724999998</v>
      </c>
      <c r="E129" s="42">
        <f t="shared" si="4"/>
        <v>4585.7538479045397</v>
      </c>
      <c r="F129" s="42">
        <f>IF(B129="","",$D$10/Details!$C$6*H128)</f>
        <v>41151.210877095458</v>
      </c>
      <c r="G129" s="42"/>
      <c r="H129" s="42">
        <f t="shared" si="7"/>
        <v>4698409.7749630054</v>
      </c>
    </row>
    <row r="130" spans="2:8" ht="18" x14ac:dyDescent="0.25">
      <c r="B130" s="40">
        <f t="shared" si="5"/>
        <v>98</v>
      </c>
      <c r="C130" s="41">
        <f>IF(B129:B496&lt;&gt;"",IF(Details!$B$6=26,IF(B130=1,$D$13,C129+14),IF(Details!$B$6=52,IF(B130=1,$D$13,C129+7),DATE(YEAR($D$13),MONTH($D$13)+(B130-1)*Details!$B$7,IF(Details!$B$6=24,IF(1-MOD(B130,2)=1,DAY($D$13)+14,DAY($D$13)),DAY($D$13))))),"")</f>
        <v>48761</v>
      </c>
      <c r="D130" s="42">
        <f t="shared" si="6"/>
        <v>45736.964724999998</v>
      </c>
      <c r="E130" s="42">
        <f t="shared" si="4"/>
        <v>4625.8791940737065</v>
      </c>
      <c r="F130" s="42">
        <f>IF(B130="","",$D$10/Details!$C$6*H129)</f>
        <v>41111.085530926292</v>
      </c>
      <c r="G130" s="42"/>
      <c r="H130" s="42">
        <f t="shared" si="7"/>
        <v>4693783.8957689321</v>
      </c>
    </row>
    <row r="131" spans="2:8" ht="18" x14ac:dyDescent="0.25">
      <c r="B131" s="40">
        <f t="shared" si="5"/>
        <v>99</v>
      </c>
      <c r="C131" s="41">
        <f>IF(B130:B497&lt;&gt;"",IF(Details!$B$6=26,IF(B131=1,$D$13,C130+14),IF(Details!$B$6=52,IF(B131=1,$D$13,C130+7),DATE(YEAR($D$13),MONTH($D$13)+(B131-1)*Details!$B$7,IF(Details!$B$6=24,IF(1-MOD(B131,2)=1,DAY($D$13)+14,DAY($D$13)),DAY($D$13))))),"")</f>
        <v>48792</v>
      </c>
      <c r="D131" s="42">
        <f t="shared" si="6"/>
        <v>45736.964724999998</v>
      </c>
      <c r="E131" s="42">
        <f t="shared" si="4"/>
        <v>4666.3556370218503</v>
      </c>
      <c r="F131" s="42">
        <f>IF(B131="","",$D$10/Details!$C$6*H130)</f>
        <v>41070.609087978148</v>
      </c>
      <c r="G131" s="42"/>
      <c r="H131" s="42">
        <f t="shared" si="7"/>
        <v>4689117.5401319098</v>
      </c>
    </row>
    <row r="132" spans="2:8" ht="18" x14ac:dyDescent="0.25">
      <c r="B132" s="40">
        <f t="shared" si="5"/>
        <v>100</v>
      </c>
      <c r="C132" s="41">
        <f>IF(B131:B498&lt;&gt;"",IF(Details!$B$6=26,IF(B132=1,$D$13,C131+14),IF(Details!$B$6=52,IF(B132=1,$D$13,C131+7),DATE(YEAR($D$13),MONTH($D$13)+(B132-1)*Details!$B$7,IF(Details!$B$6=24,IF(1-MOD(B132,2)=1,DAY($D$13)+14,DAY($D$13)),DAY($D$13))))),"")</f>
        <v>48823</v>
      </c>
      <c r="D132" s="42">
        <f t="shared" si="6"/>
        <v>45736.964724999998</v>
      </c>
      <c r="E132" s="42">
        <f t="shared" si="4"/>
        <v>4707.1862488457919</v>
      </c>
      <c r="F132" s="42">
        <f>IF(B132="","",$D$10/Details!$C$6*H131)</f>
        <v>41029.778476154206</v>
      </c>
      <c r="G132" s="42"/>
      <c r="H132" s="42">
        <f t="shared" si="7"/>
        <v>4684410.3538830644</v>
      </c>
    </row>
    <row r="133" spans="2:8" ht="18" x14ac:dyDescent="0.25">
      <c r="B133" s="40">
        <f t="shared" si="5"/>
        <v>101</v>
      </c>
      <c r="C133" s="41">
        <f>IF(B132:B499&lt;&gt;"",IF(Details!$B$6=26,IF(B133=1,$D$13,C132+14),IF(Details!$B$6=52,IF(B133=1,$D$13,C132+7),DATE(YEAR($D$13),MONTH($D$13)+(B133-1)*Details!$B$7,IF(Details!$B$6=24,IF(1-MOD(B133,2)=1,DAY($D$13)+14,DAY($D$13)),DAY($D$13))))),"")</f>
        <v>48853</v>
      </c>
      <c r="D133" s="42">
        <f t="shared" si="6"/>
        <v>45736.964724999998</v>
      </c>
      <c r="E133" s="42">
        <f t="shared" si="4"/>
        <v>4748.3741285231881</v>
      </c>
      <c r="F133" s="42">
        <f>IF(B133="","",$D$10/Details!$C$6*H132)</f>
        <v>40988.59059647681</v>
      </c>
      <c r="G133" s="42"/>
      <c r="H133" s="42">
        <f t="shared" si="7"/>
        <v>4679661.9797545411</v>
      </c>
    </row>
    <row r="134" spans="2:8" ht="18" x14ac:dyDescent="0.25">
      <c r="B134" s="40">
        <f t="shared" si="5"/>
        <v>102</v>
      </c>
      <c r="C134" s="41">
        <f>IF(B133:B500&lt;&gt;"",IF(Details!$B$6=26,IF(B134=1,$D$13,C133+14),IF(Details!$B$6=52,IF(B134=1,$D$13,C133+7),DATE(YEAR($D$13),MONTH($D$13)+(B134-1)*Details!$B$7,IF(Details!$B$6=24,IF(1-MOD(B134,2)=1,DAY($D$13)+14,DAY($D$13)),DAY($D$13))))),"")</f>
        <v>48884</v>
      </c>
      <c r="D134" s="42">
        <f t="shared" si="6"/>
        <v>45736.964724999998</v>
      </c>
      <c r="E134" s="42">
        <f t="shared" si="4"/>
        <v>4789.9224021477712</v>
      </c>
      <c r="F134" s="42">
        <f>IF(B134="","",$D$10/Details!$C$6*H133)</f>
        <v>40947.042322852227</v>
      </c>
      <c r="G134" s="42"/>
      <c r="H134" s="42">
        <f t="shared" si="7"/>
        <v>4674872.0573523929</v>
      </c>
    </row>
    <row r="135" spans="2:8" ht="18" x14ac:dyDescent="0.25">
      <c r="B135" s="40">
        <f t="shared" si="5"/>
        <v>103</v>
      </c>
      <c r="C135" s="41">
        <f>IF(B134:B501&lt;&gt;"",IF(Details!$B$6=26,IF(B135=1,$D$13,C134+14),IF(Details!$B$6=52,IF(B135=1,$D$13,C134+7),DATE(YEAR($D$13),MONTH($D$13)+(B135-1)*Details!$B$7,IF(Details!$B$6=24,IF(1-MOD(B135,2)=1,DAY($D$13)+14,DAY($D$13)),DAY($D$13))))),"")</f>
        <v>48914</v>
      </c>
      <c r="D135" s="42">
        <f t="shared" si="6"/>
        <v>45736.964724999998</v>
      </c>
      <c r="E135" s="42">
        <f t="shared" si="4"/>
        <v>4831.8342231665665</v>
      </c>
      <c r="F135" s="42">
        <f>IF(B135="","",$D$10/Details!$C$6*H134)</f>
        <v>40905.130501833431</v>
      </c>
      <c r="G135" s="42"/>
      <c r="H135" s="42">
        <f t="shared" si="7"/>
        <v>4670040.2231292268</v>
      </c>
    </row>
    <row r="136" spans="2:8" ht="18" x14ac:dyDescent="0.25">
      <c r="B136" s="40">
        <f t="shared" si="5"/>
        <v>104</v>
      </c>
      <c r="C136" s="41">
        <f>IF(B135:B502&lt;&gt;"",IF(Details!$B$6=26,IF(B136=1,$D$13,C135+14),IF(Details!$B$6=52,IF(B136=1,$D$13,C135+7),DATE(YEAR($D$13),MONTH($D$13)+(B136-1)*Details!$B$7,IF(Details!$B$6=24,IF(1-MOD(B136,2)=1,DAY($D$13)+14,DAY($D$13)),DAY($D$13))))),"")</f>
        <v>48945</v>
      </c>
      <c r="D136" s="42">
        <f t="shared" si="6"/>
        <v>45736.964724999998</v>
      </c>
      <c r="E136" s="42">
        <f t="shared" si="4"/>
        <v>4874.1127726192644</v>
      </c>
      <c r="F136" s="42">
        <f>IF(B136="","",$D$10/Details!$C$6*H135)</f>
        <v>40862.851952380734</v>
      </c>
      <c r="G136" s="42"/>
      <c r="H136" s="42">
        <f t="shared" si="7"/>
        <v>4665166.1103566075</v>
      </c>
    </row>
    <row r="137" spans="2:8" ht="18" x14ac:dyDescent="0.25">
      <c r="B137" s="40">
        <f t="shared" si="5"/>
        <v>105</v>
      </c>
      <c r="C137" s="41">
        <f>IF(B136:B503&lt;&gt;"",IF(Details!$B$6=26,IF(B137=1,$D$13,C136+14),IF(Details!$B$6=52,IF(B137=1,$D$13,C136+7),DATE(YEAR($D$13),MONTH($D$13)+(B137-1)*Details!$B$7,IF(Details!$B$6=24,IF(1-MOD(B137,2)=1,DAY($D$13)+14,DAY($D$13)),DAY($D$13))))),"")</f>
        <v>48976</v>
      </c>
      <c r="D137" s="42">
        <f t="shared" si="6"/>
        <v>45736.964724999998</v>
      </c>
      <c r="E137" s="42">
        <f t="shared" si="4"/>
        <v>4916.7612593796875</v>
      </c>
      <c r="F137" s="42">
        <f>IF(B137="","",$D$10/Details!$C$6*H136)</f>
        <v>40820.20346562031</v>
      </c>
      <c r="G137" s="42"/>
      <c r="H137" s="42">
        <f t="shared" si="7"/>
        <v>4660249.3490972277</v>
      </c>
    </row>
    <row r="138" spans="2:8" ht="18" x14ac:dyDescent="0.25">
      <c r="B138" s="40">
        <f t="shared" si="5"/>
        <v>106</v>
      </c>
      <c r="C138" s="41">
        <f>IF(B137:B504&lt;&gt;"",IF(Details!$B$6=26,IF(B138=1,$D$13,C137+14),IF(Details!$B$6=52,IF(B138=1,$D$13,C137+7),DATE(YEAR($D$13),MONTH($D$13)+(B138-1)*Details!$B$7,IF(Details!$B$6=24,IF(1-MOD(B138,2)=1,DAY($D$13)+14,DAY($D$13)),DAY($D$13))))),"")</f>
        <v>49004</v>
      </c>
      <c r="D138" s="42">
        <f t="shared" si="6"/>
        <v>45736.964724999998</v>
      </c>
      <c r="E138" s="42">
        <f t="shared" si="4"/>
        <v>4959.7829203992587</v>
      </c>
      <c r="F138" s="42">
        <f>IF(B138="","",$D$10/Details!$C$6*H137)</f>
        <v>40777.181804600739</v>
      </c>
      <c r="G138" s="42"/>
      <c r="H138" s="42">
        <f t="shared" si="7"/>
        <v>4655289.566176828</v>
      </c>
    </row>
    <row r="139" spans="2:8" ht="18" x14ac:dyDescent="0.25">
      <c r="B139" s="40">
        <f t="shared" si="5"/>
        <v>107</v>
      </c>
      <c r="C139" s="41">
        <f>IF(B138:B505&lt;&gt;"",IF(Details!$B$6=26,IF(B139=1,$D$13,C138+14),IF(Details!$B$6=52,IF(B139=1,$D$13,C138+7),DATE(YEAR($D$13),MONTH($D$13)+(B139-1)*Details!$B$7,IF(Details!$B$6=24,IF(1-MOD(B139,2)=1,DAY($D$13)+14,DAY($D$13)),DAY($D$13))))),"")</f>
        <v>49035</v>
      </c>
      <c r="D139" s="42">
        <f t="shared" si="6"/>
        <v>45736.964724999998</v>
      </c>
      <c r="E139" s="42">
        <f t="shared" si="4"/>
        <v>5003.1810209527539</v>
      </c>
      <c r="F139" s="42">
        <f>IF(B139="","",$D$10/Details!$C$6*H138)</f>
        <v>40733.783704047244</v>
      </c>
      <c r="G139" s="42"/>
      <c r="H139" s="42">
        <f t="shared" si="7"/>
        <v>4650286.3851558752</v>
      </c>
    </row>
    <row r="140" spans="2:8" ht="18" x14ac:dyDescent="0.25">
      <c r="B140" s="40">
        <f t="shared" si="5"/>
        <v>108</v>
      </c>
      <c r="C140" s="41">
        <f>IF(B139:B506&lt;&gt;"",IF(Details!$B$6=26,IF(B140=1,$D$13,C139+14),IF(Details!$B$6=52,IF(B140=1,$D$13,C139+7),DATE(YEAR($D$13),MONTH($D$13)+(B140-1)*Details!$B$7,IF(Details!$B$6=24,IF(1-MOD(B140,2)=1,DAY($D$13)+14,DAY($D$13)),DAY($D$13))))),"")</f>
        <v>49065</v>
      </c>
      <c r="D140" s="42">
        <f t="shared" si="6"/>
        <v>45736.964724999998</v>
      </c>
      <c r="E140" s="42">
        <f t="shared" si="4"/>
        <v>5046.958854886092</v>
      </c>
      <c r="F140" s="42">
        <f>IF(B140="","",$D$10/Details!$C$6*H139)</f>
        <v>40690.005870113906</v>
      </c>
      <c r="G140" s="42"/>
      <c r="H140" s="42">
        <f t="shared" si="7"/>
        <v>4645239.4263009895</v>
      </c>
    </row>
    <row r="141" spans="2:8" ht="18" x14ac:dyDescent="0.25">
      <c r="B141" s="40">
        <f t="shared" si="5"/>
        <v>109</v>
      </c>
      <c r="C141" s="41">
        <f>IF(B140:B507&lt;&gt;"",IF(Details!$B$6=26,IF(B141=1,$D$13,C140+14),IF(Details!$B$6=52,IF(B141=1,$D$13,C140+7),DATE(YEAR($D$13),MONTH($D$13)+(B141-1)*Details!$B$7,IF(Details!$B$6=24,IF(1-MOD(B141,2)=1,DAY($D$13)+14,DAY($D$13)),DAY($D$13))))),"")</f>
        <v>49096</v>
      </c>
      <c r="D141" s="42">
        <f t="shared" si="6"/>
        <v>45736.964724999998</v>
      </c>
      <c r="E141" s="42">
        <f t="shared" si="4"/>
        <v>5091.1197448663443</v>
      </c>
      <c r="F141" s="42">
        <f>IF(B141="","",$D$10/Details!$C$6*H140)</f>
        <v>40645.844980133654</v>
      </c>
      <c r="G141" s="42"/>
      <c r="H141" s="42">
        <f t="shared" si="7"/>
        <v>4640148.3065561233</v>
      </c>
    </row>
    <row r="142" spans="2:8" ht="18" x14ac:dyDescent="0.25">
      <c r="B142" s="40">
        <f t="shared" si="5"/>
        <v>110</v>
      </c>
      <c r="C142" s="41">
        <f>IF(B141:B508&lt;&gt;"",IF(Details!$B$6=26,IF(B142=1,$D$13,C141+14),IF(Details!$B$6=52,IF(B142=1,$D$13,C141+7),DATE(YEAR($D$13),MONTH($D$13)+(B142-1)*Details!$B$7,IF(Details!$B$6=24,IF(1-MOD(B142,2)=1,DAY($D$13)+14,DAY($D$13)),DAY($D$13))))),"")</f>
        <v>49126</v>
      </c>
      <c r="D142" s="42">
        <f t="shared" si="6"/>
        <v>45736.964724999998</v>
      </c>
      <c r="E142" s="42">
        <f t="shared" si="4"/>
        <v>5135.667042633926</v>
      </c>
      <c r="F142" s="42">
        <f>IF(B142="","",$D$10/Details!$C$6*H141)</f>
        <v>40601.297682366072</v>
      </c>
      <c r="G142" s="42"/>
      <c r="H142" s="42">
        <f t="shared" si="7"/>
        <v>4635012.6395134898</v>
      </c>
    </row>
    <row r="143" spans="2:8" ht="18" x14ac:dyDescent="0.25">
      <c r="B143" s="40">
        <f t="shared" si="5"/>
        <v>111</v>
      </c>
      <c r="C143" s="41">
        <f>IF(B142:B509&lt;&gt;"",IF(Details!$B$6=26,IF(B143=1,$D$13,C142+14),IF(Details!$B$6=52,IF(B143=1,$D$13,C142+7),DATE(YEAR($D$13),MONTH($D$13)+(B143-1)*Details!$B$7,IF(Details!$B$6=24,IF(1-MOD(B143,2)=1,DAY($D$13)+14,DAY($D$13)),DAY($D$13))))),"")</f>
        <v>49157</v>
      </c>
      <c r="D143" s="42">
        <f t="shared" si="6"/>
        <v>45736.964724999998</v>
      </c>
      <c r="E143" s="42">
        <f t="shared" si="4"/>
        <v>5180.6041292569644</v>
      </c>
      <c r="F143" s="42">
        <f>IF(B143="","",$D$10/Details!$C$6*H142)</f>
        <v>40556.360595743034</v>
      </c>
      <c r="G143" s="42"/>
      <c r="H143" s="42">
        <f t="shared" si="7"/>
        <v>4629832.0353842331</v>
      </c>
    </row>
    <row r="144" spans="2:8" ht="18" x14ac:dyDescent="0.25">
      <c r="B144" s="40">
        <f t="shared" si="5"/>
        <v>112</v>
      </c>
      <c r="C144" s="41">
        <f>IF(B143:B510&lt;&gt;"",IF(Details!$B$6=26,IF(B144=1,$D$13,C143+14),IF(Details!$B$6=52,IF(B144=1,$D$13,C143+7),DATE(YEAR($D$13),MONTH($D$13)+(B144-1)*Details!$B$7,IF(Details!$B$6=24,IF(1-MOD(B144,2)=1,DAY($D$13)+14,DAY($D$13)),DAY($D$13))))),"")</f>
        <v>49188</v>
      </c>
      <c r="D144" s="42">
        <f t="shared" si="6"/>
        <v>45736.964724999998</v>
      </c>
      <c r="E144" s="42">
        <f t="shared" si="4"/>
        <v>5225.9344153879647</v>
      </c>
      <c r="F144" s="42">
        <f>IF(B144="","",$D$10/Details!$C$6*H143)</f>
        <v>40511.030309612033</v>
      </c>
      <c r="G144" s="42"/>
      <c r="H144" s="42">
        <f t="shared" si="7"/>
        <v>4624606.1009688452</v>
      </c>
    </row>
    <row r="145" spans="2:8" ht="18" x14ac:dyDescent="0.25">
      <c r="B145" s="40">
        <f t="shared" si="5"/>
        <v>113</v>
      </c>
      <c r="C145" s="41">
        <f>IF(B144:B511&lt;&gt;"",IF(Details!$B$6=26,IF(B145=1,$D$13,C144+14),IF(Details!$B$6=52,IF(B145=1,$D$13,C144+7),DATE(YEAR($D$13),MONTH($D$13)+(B145-1)*Details!$B$7,IF(Details!$B$6=24,IF(1-MOD(B145,2)=1,DAY($D$13)+14,DAY($D$13)),DAY($D$13))))),"")</f>
        <v>49218</v>
      </c>
      <c r="D145" s="42">
        <f t="shared" si="6"/>
        <v>45736.964724999998</v>
      </c>
      <c r="E145" s="42">
        <f t="shared" si="4"/>
        <v>5271.6613415226093</v>
      </c>
      <c r="F145" s="42">
        <f>IF(B145="","",$D$10/Details!$C$6*H144)</f>
        <v>40465.303383477389</v>
      </c>
      <c r="G145" s="42"/>
      <c r="H145" s="42">
        <f t="shared" si="7"/>
        <v>4619334.4396273224</v>
      </c>
    </row>
    <row r="146" spans="2:8" ht="18" x14ac:dyDescent="0.25">
      <c r="B146" s="40">
        <f t="shared" si="5"/>
        <v>114</v>
      </c>
      <c r="C146" s="41">
        <f>IF(B145:B512&lt;&gt;"",IF(Details!$B$6=26,IF(B146=1,$D$13,C145+14),IF(Details!$B$6=52,IF(B146=1,$D$13,C145+7),DATE(YEAR($D$13),MONTH($D$13)+(B146-1)*Details!$B$7,IF(Details!$B$6=24,IF(1-MOD(B146,2)=1,DAY($D$13)+14,DAY($D$13)),DAY($D$13))))),"")</f>
        <v>49249</v>
      </c>
      <c r="D146" s="42">
        <f t="shared" si="6"/>
        <v>45736.964724999998</v>
      </c>
      <c r="E146" s="42">
        <f t="shared" si="4"/>
        <v>5317.7883782609279</v>
      </c>
      <c r="F146" s="42">
        <f>IF(B146="","",$D$10/Details!$C$6*H145)</f>
        <v>40419.17634673907</v>
      </c>
      <c r="G146" s="42"/>
      <c r="H146" s="42">
        <f t="shared" si="7"/>
        <v>4614016.6512490613</v>
      </c>
    </row>
    <row r="147" spans="2:8" ht="18" x14ac:dyDescent="0.25">
      <c r="B147" s="40">
        <f t="shared" si="5"/>
        <v>115</v>
      </c>
      <c r="C147" s="41">
        <f>IF(B146:B513&lt;&gt;"",IF(Details!$B$6=26,IF(B147=1,$D$13,C146+14),IF(Details!$B$6=52,IF(B147=1,$D$13,C146+7),DATE(YEAR($D$13),MONTH($D$13)+(B147-1)*Details!$B$7,IF(Details!$B$6=24,IF(1-MOD(B147,2)=1,DAY($D$13)+14,DAY($D$13)),DAY($D$13))))),"")</f>
        <v>49279</v>
      </c>
      <c r="D147" s="42">
        <f t="shared" si="6"/>
        <v>45736.964724999998</v>
      </c>
      <c r="E147" s="42">
        <f t="shared" si="4"/>
        <v>5364.3190265707162</v>
      </c>
      <c r="F147" s="42">
        <f>IF(B147="","",$D$10/Details!$C$6*H146)</f>
        <v>40372.645698429282</v>
      </c>
      <c r="G147" s="42"/>
      <c r="H147" s="42">
        <f t="shared" si="7"/>
        <v>4608652.3322224906</v>
      </c>
    </row>
    <row r="148" spans="2:8" ht="18" x14ac:dyDescent="0.25">
      <c r="B148" s="40">
        <f t="shared" si="5"/>
        <v>116</v>
      </c>
      <c r="C148" s="41">
        <f>IF(B147:B514&lt;&gt;"",IF(Details!$B$6=26,IF(B148=1,$D$13,C147+14),IF(Details!$B$6=52,IF(B148=1,$D$13,C147+7),DATE(YEAR($D$13),MONTH($D$13)+(B148-1)*Details!$B$7,IF(Details!$B$6=24,IF(1-MOD(B148,2)=1,DAY($D$13)+14,DAY($D$13)),DAY($D$13))))),"")</f>
        <v>49310</v>
      </c>
      <c r="D148" s="42">
        <f t="shared" si="6"/>
        <v>45736.964724999998</v>
      </c>
      <c r="E148" s="42">
        <f t="shared" si="4"/>
        <v>5411.2568180532107</v>
      </c>
      <c r="F148" s="42">
        <f>IF(B148="","",$D$10/Details!$C$6*H147)</f>
        <v>40325.707906946787</v>
      </c>
      <c r="G148" s="42"/>
      <c r="H148" s="42">
        <f t="shared" si="7"/>
        <v>4603241.0754044373</v>
      </c>
    </row>
    <row r="149" spans="2:8" ht="18" x14ac:dyDescent="0.25">
      <c r="B149" s="40">
        <f t="shared" si="5"/>
        <v>117</v>
      </c>
      <c r="C149" s="41">
        <f>IF(B148:B515&lt;&gt;"",IF(Details!$B$6=26,IF(B149=1,$D$13,C148+14),IF(Details!$B$6=52,IF(B149=1,$D$13,C148+7),DATE(YEAR($D$13),MONTH($D$13)+(B149-1)*Details!$B$7,IF(Details!$B$6=24,IF(1-MOD(B149,2)=1,DAY($D$13)+14,DAY($D$13)),DAY($D$13))))),"")</f>
        <v>49341</v>
      </c>
      <c r="D149" s="42">
        <f t="shared" si="6"/>
        <v>45736.964724999998</v>
      </c>
      <c r="E149" s="42">
        <f t="shared" si="4"/>
        <v>5458.6053152111781</v>
      </c>
      <c r="F149" s="42">
        <f>IF(B149="","",$D$10/Details!$C$6*H148)</f>
        <v>40278.35940978882</v>
      </c>
      <c r="G149" s="42"/>
      <c r="H149" s="42">
        <f t="shared" si="7"/>
        <v>4597782.470089226</v>
      </c>
    </row>
    <row r="150" spans="2:8" ht="18" x14ac:dyDescent="0.25">
      <c r="B150" s="40">
        <f t="shared" si="5"/>
        <v>118</v>
      </c>
      <c r="C150" s="41">
        <f>IF(B149:B516&lt;&gt;"",IF(Details!$B$6=26,IF(B150=1,$D$13,C149+14),IF(Details!$B$6=52,IF(B150=1,$D$13,C149+7),DATE(YEAR($D$13),MONTH($D$13)+(B150-1)*Details!$B$7,IF(Details!$B$6=24,IF(1-MOD(B150,2)=1,DAY($D$13)+14,DAY($D$13)),DAY($D$13))))),"")</f>
        <v>49369</v>
      </c>
      <c r="D150" s="42">
        <f t="shared" si="6"/>
        <v>45736.964724999998</v>
      </c>
      <c r="E150" s="42">
        <f t="shared" si="4"/>
        <v>5506.3681117192755</v>
      </c>
      <c r="F150" s="42">
        <f>IF(B150="","",$D$10/Details!$C$6*H149)</f>
        <v>40230.596613280723</v>
      </c>
      <c r="G150" s="42"/>
      <c r="H150" s="42">
        <f t="shared" si="7"/>
        <v>4592276.1019775067</v>
      </c>
    </row>
    <row r="151" spans="2:8" ht="18" x14ac:dyDescent="0.25">
      <c r="B151" s="40">
        <f t="shared" si="5"/>
        <v>119</v>
      </c>
      <c r="C151" s="41">
        <f>IF(B150:B517&lt;&gt;"",IF(Details!$B$6=26,IF(B151=1,$D$13,C150+14),IF(Details!$B$6=52,IF(B151=1,$D$13,C150+7),DATE(YEAR($D$13),MONTH($D$13)+(B151-1)*Details!$B$7,IF(Details!$B$6=24,IF(1-MOD(B151,2)=1,DAY($D$13)+14,DAY($D$13)),DAY($D$13))))),"")</f>
        <v>49400</v>
      </c>
      <c r="D151" s="42">
        <f t="shared" si="6"/>
        <v>45736.964724999998</v>
      </c>
      <c r="E151" s="42">
        <f t="shared" si="4"/>
        <v>5554.5488326968189</v>
      </c>
      <c r="F151" s="42">
        <f>IF(B151="","",$D$10/Details!$C$6*H150)</f>
        <v>40182.415892303179</v>
      </c>
      <c r="G151" s="42"/>
      <c r="H151" s="42">
        <f t="shared" si="7"/>
        <v>4586721.5531448098</v>
      </c>
    </row>
    <row r="152" spans="2:8" ht="18" x14ac:dyDescent="0.25">
      <c r="B152" s="40">
        <f t="shared" si="5"/>
        <v>120</v>
      </c>
      <c r="C152" s="41">
        <f>IF(B151:B518&lt;&gt;"",IF(Details!$B$6=26,IF(B152=1,$D$13,C151+14),IF(Details!$B$6=52,IF(B152=1,$D$13,C151+7),DATE(YEAR($D$13),MONTH($D$13)+(B152-1)*Details!$B$7,IF(Details!$B$6=24,IF(1-MOD(B152,2)=1,DAY($D$13)+14,DAY($D$13)),DAY($D$13))))),"")</f>
        <v>49430</v>
      </c>
      <c r="D152" s="42">
        <f t="shared" si="6"/>
        <v>45736.964724999998</v>
      </c>
      <c r="E152" s="42">
        <f t="shared" si="4"/>
        <v>5603.1511349829161</v>
      </c>
      <c r="F152" s="42">
        <f>IF(B152="","",$D$10/Details!$C$6*H151)</f>
        <v>40133.813590017082</v>
      </c>
      <c r="G152" s="42"/>
      <c r="H152" s="42">
        <f t="shared" si="7"/>
        <v>4581118.4020098271</v>
      </c>
    </row>
    <row r="153" spans="2:8" ht="18" x14ac:dyDescent="0.25">
      <c r="B153" s="40">
        <f t="shared" si="5"/>
        <v>121</v>
      </c>
      <c r="C153" s="41">
        <f>IF(B152:B519&lt;&gt;"",IF(Details!$B$6=26,IF(B153=1,$D$13,C152+14),IF(Details!$B$6=52,IF(B153=1,$D$13,C152+7),DATE(YEAR($D$13),MONTH($D$13)+(B153-1)*Details!$B$7,IF(Details!$B$6=24,IF(1-MOD(B153,2)=1,DAY($D$13)+14,DAY($D$13)),DAY($D$13))))),"")</f>
        <v>49461</v>
      </c>
      <c r="D153" s="42">
        <f t="shared" si="6"/>
        <v>45736.964724999998</v>
      </c>
      <c r="E153" s="42">
        <f t="shared" si="4"/>
        <v>5652.1787074140157</v>
      </c>
      <c r="F153" s="42">
        <f>IF(B153="","",$D$10/Details!$C$6*H152)</f>
        <v>40084.786017585982</v>
      </c>
      <c r="G153" s="42"/>
      <c r="H153" s="42">
        <f t="shared" si="7"/>
        <v>4575466.2233024128</v>
      </c>
    </row>
    <row r="154" spans="2:8" ht="18" x14ac:dyDescent="0.25">
      <c r="B154" s="40">
        <f t="shared" si="5"/>
        <v>122</v>
      </c>
      <c r="C154" s="41">
        <f>IF(B153:B520&lt;&gt;"",IF(Details!$B$6=26,IF(B154=1,$D$13,C153+14),IF(Details!$B$6=52,IF(B154=1,$D$13,C153+7),DATE(YEAR($D$13),MONTH($D$13)+(B154-1)*Details!$B$7,IF(Details!$B$6=24,IF(1-MOD(B154,2)=1,DAY($D$13)+14,DAY($D$13)),DAY($D$13))))),"")</f>
        <v>49491</v>
      </c>
      <c r="D154" s="42">
        <f t="shared" si="6"/>
        <v>45736.964724999998</v>
      </c>
      <c r="E154" s="42">
        <f t="shared" si="4"/>
        <v>5701.6352711038926</v>
      </c>
      <c r="F154" s="42">
        <f>IF(B154="","",$D$10/Details!$C$6*H153)</f>
        <v>40035.329453896105</v>
      </c>
      <c r="G154" s="42"/>
      <c r="H154" s="42">
        <f t="shared" si="7"/>
        <v>4569764.5880313087</v>
      </c>
    </row>
    <row r="155" spans="2:8" ht="18" x14ac:dyDescent="0.25">
      <c r="B155" s="40">
        <f t="shared" si="5"/>
        <v>123</v>
      </c>
      <c r="C155" s="41">
        <f>IF(B154:B521&lt;&gt;"",IF(Details!$B$6=26,IF(B155=1,$D$13,C154+14),IF(Details!$B$6=52,IF(B155=1,$D$13,C154+7),DATE(YEAR($D$13),MONTH($D$13)+(B155-1)*Details!$B$7,IF(Details!$B$6=24,IF(1-MOD(B155,2)=1,DAY($D$13)+14,DAY($D$13)),DAY($D$13))))),"")</f>
        <v>49522</v>
      </c>
      <c r="D155" s="42">
        <f t="shared" si="6"/>
        <v>45736.964724999998</v>
      </c>
      <c r="E155" s="42">
        <f t="shared" si="4"/>
        <v>5751.5245797260504</v>
      </c>
      <c r="F155" s="42">
        <f>IF(B155="","",$D$10/Details!$C$6*H154)</f>
        <v>39985.440145273948</v>
      </c>
      <c r="G155" s="42"/>
      <c r="H155" s="42">
        <f t="shared" si="7"/>
        <v>4564013.0634515826</v>
      </c>
    </row>
    <row r="156" spans="2:8" ht="18" x14ac:dyDescent="0.25">
      <c r="B156" s="40">
        <f t="shared" si="5"/>
        <v>124</v>
      </c>
      <c r="C156" s="41">
        <f>IF(B155:B522&lt;&gt;"",IF(Details!$B$6=26,IF(B156=1,$D$13,C155+14),IF(Details!$B$6=52,IF(B156=1,$D$13,C155+7),DATE(YEAR($D$13),MONTH($D$13)+(B156-1)*Details!$B$7,IF(Details!$B$6=24,IF(1-MOD(B156,2)=1,DAY($D$13)+14,DAY($D$13)),DAY($D$13))))),"")</f>
        <v>49553</v>
      </c>
      <c r="D156" s="42">
        <f t="shared" si="6"/>
        <v>45736.964724999998</v>
      </c>
      <c r="E156" s="42">
        <f t="shared" si="4"/>
        <v>5801.8504197986549</v>
      </c>
      <c r="F156" s="42">
        <f>IF(B156="","",$D$10/Details!$C$6*H155)</f>
        <v>39935.114305201343</v>
      </c>
      <c r="G156" s="42"/>
      <c r="H156" s="42">
        <f t="shared" si="7"/>
        <v>4558211.2130317837</v>
      </c>
    </row>
    <row r="157" spans="2:8" ht="18" x14ac:dyDescent="0.25">
      <c r="B157" s="40">
        <f t="shared" si="5"/>
        <v>125</v>
      </c>
      <c r="C157" s="41">
        <f>IF(B156:B523&lt;&gt;"",IF(Details!$B$6=26,IF(B157=1,$D$13,C156+14),IF(Details!$B$6=52,IF(B157=1,$D$13,C156+7),DATE(YEAR($D$13),MONTH($D$13)+(B157-1)*Details!$B$7,IF(Details!$B$6=24,IF(1-MOD(B157,2)=1,DAY($D$13)+14,DAY($D$13)),DAY($D$13))))),"")</f>
        <v>49583</v>
      </c>
      <c r="D157" s="42">
        <f t="shared" si="6"/>
        <v>45736.964724999998</v>
      </c>
      <c r="E157" s="42">
        <f t="shared" si="4"/>
        <v>5852.6166109718979</v>
      </c>
      <c r="F157" s="42">
        <f>IF(B157="","",$D$10/Details!$C$6*H156)</f>
        <v>39884.3481140281</v>
      </c>
      <c r="G157" s="42"/>
      <c r="H157" s="42">
        <f t="shared" si="7"/>
        <v>4552358.5964208115</v>
      </c>
    </row>
    <row r="158" spans="2:8" ht="18" x14ac:dyDescent="0.25">
      <c r="B158" s="40">
        <f t="shared" si="5"/>
        <v>126</v>
      </c>
      <c r="C158" s="41">
        <f>IF(B157:B524&lt;&gt;"",IF(Details!$B$6=26,IF(B158=1,$D$13,C157+14),IF(Details!$B$6=52,IF(B158=1,$D$13,C157+7),DATE(YEAR($D$13),MONTH($D$13)+(B158-1)*Details!$B$7,IF(Details!$B$6=24,IF(1-MOD(B158,2)=1,DAY($D$13)+14,DAY($D$13)),DAY($D$13))))),"")</f>
        <v>49614</v>
      </c>
      <c r="D158" s="42">
        <f t="shared" si="6"/>
        <v>45736.964724999998</v>
      </c>
      <c r="E158" s="42">
        <f t="shared" si="4"/>
        <v>5903.8270063179007</v>
      </c>
      <c r="F158" s="42">
        <f>IF(B158="","",$D$10/Details!$C$6*H157)</f>
        <v>39833.137718682097</v>
      </c>
      <c r="G158" s="42"/>
      <c r="H158" s="42">
        <f t="shared" si="7"/>
        <v>4546454.7694144938</v>
      </c>
    </row>
    <row r="159" spans="2:8" ht="18" x14ac:dyDescent="0.25">
      <c r="B159" s="40">
        <f t="shared" si="5"/>
        <v>127</v>
      </c>
      <c r="C159" s="41">
        <f>IF(B158:B525&lt;&gt;"",IF(Details!$B$6=26,IF(B159=1,$D$13,C158+14),IF(Details!$B$6=52,IF(B159=1,$D$13,C158+7),DATE(YEAR($D$13),MONTH($D$13)+(B159-1)*Details!$B$7,IF(Details!$B$6=24,IF(1-MOD(B159,2)=1,DAY($D$13)+14,DAY($D$13)),DAY($D$13))))),"")</f>
        <v>49644</v>
      </c>
      <c r="D159" s="42">
        <f t="shared" si="6"/>
        <v>45736.964724999998</v>
      </c>
      <c r="E159" s="42">
        <f t="shared" si="4"/>
        <v>5955.4854926231783</v>
      </c>
      <c r="F159" s="42">
        <f>IF(B159="","",$D$10/Details!$C$6*H158)</f>
        <v>39781.47923237682</v>
      </c>
      <c r="G159" s="42"/>
      <c r="H159" s="42">
        <f t="shared" si="7"/>
        <v>4540499.2839218704</v>
      </c>
    </row>
    <row r="160" spans="2:8" ht="18" x14ac:dyDescent="0.25">
      <c r="B160" s="40">
        <f t="shared" si="5"/>
        <v>128</v>
      </c>
      <c r="C160" s="41">
        <f>IF(B159:B526&lt;&gt;"",IF(Details!$B$6=26,IF(B160=1,$D$13,C159+14),IF(Details!$B$6=52,IF(B160=1,$D$13,C159+7),DATE(YEAR($D$13),MONTH($D$13)+(B160-1)*Details!$B$7,IF(Details!$B$6=24,IF(1-MOD(B160,2)=1,DAY($D$13)+14,DAY($D$13)),DAY($D$13))))),"")</f>
        <v>49675</v>
      </c>
      <c r="D160" s="42">
        <f t="shared" si="6"/>
        <v>45736.964724999998</v>
      </c>
      <c r="E160" s="42">
        <f t="shared" si="4"/>
        <v>6007.595990683636</v>
      </c>
      <c r="F160" s="42">
        <f>IF(B160="","",$D$10/Details!$C$6*H159)</f>
        <v>39729.368734316362</v>
      </c>
      <c r="G160" s="42"/>
      <c r="H160" s="42">
        <f t="shared" si="7"/>
        <v>4534491.6879311865</v>
      </c>
    </row>
    <row r="161" spans="2:8" ht="18" x14ac:dyDescent="0.25">
      <c r="B161" s="40">
        <f t="shared" si="5"/>
        <v>129</v>
      </c>
      <c r="C161" s="41">
        <f>IF(B160:B527&lt;&gt;"",IF(Details!$B$6=26,IF(B161=1,$D$13,C160+14),IF(Details!$B$6=52,IF(B161=1,$D$13,C160+7),DATE(YEAR($D$13),MONTH($D$13)+(B161-1)*Details!$B$7,IF(Details!$B$6=24,IF(1-MOD(B161,2)=1,DAY($D$13)+14,DAY($D$13)),DAY($D$13))))),"")</f>
        <v>49706</v>
      </c>
      <c r="D161" s="42">
        <f t="shared" si="6"/>
        <v>45736.964724999998</v>
      </c>
      <c r="E161" s="42">
        <f t="shared" ref="E161:E224" si="8">IF(B161="","",IF(H160&lt;$D$12,D161,D161-F161))</f>
        <v>6060.1624556021197</v>
      </c>
      <c r="F161" s="42">
        <f>IF(B161="","",$D$10/Details!$C$6*H160)</f>
        <v>39676.802269397878</v>
      </c>
      <c r="G161" s="42"/>
      <c r="H161" s="42">
        <f t="shared" si="7"/>
        <v>4528431.525475584</v>
      </c>
    </row>
    <row r="162" spans="2:8" ht="18" x14ac:dyDescent="0.25">
      <c r="B162" s="40">
        <f t="shared" ref="B162:B225" si="9">IF(B161&lt;$H$9,IF(H161&gt;0,B161+1,""),"")</f>
        <v>130</v>
      </c>
      <c r="C162" s="41">
        <f>IF(B161:B528&lt;&gt;"",IF(Details!$B$6=26,IF(B162=1,$D$13,C161+14),IF(Details!$B$6=52,IF(B162=1,$D$13,C161+7),DATE(YEAR($D$13),MONTH($D$13)+(B162-1)*Details!$B$7,IF(Details!$B$6=24,IF(1-MOD(B162,2)=1,DAY($D$13)+14,DAY($D$13)),DAY($D$13))))),"")</f>
        <v>49735</v>
      </c>
      <c r="D162" s="42">
        <f t="shared" ref="D162:D225" si="10">IF(B162="","",IF(H161&lt;$D$12,H161,$D$12))</f>
        <v>45736.964724999998</v>
      </c>
      <c r="E162" s="42">
        <f t="shared" si="8"/>
        <v>6113.1888770886435</v>
      </c>
      <c r="F162" s="42">
        <f>IF(B162="","",$D$10/Details!$C$6*H161)</f>
        <v>39623.775847911355</v>
      </c>
      <c r="G162" s="42"/>
      <c r="H162" s="42">
        <f t="shared" si="7"/>
        <v>4522318.336598495</v>
      </c>
    </row>
    <row r="163" spans="2:8" ht="18" x14ac:dyDescent="0.25">
      <c r="B163" s="40">
        <f t="shared" si="9"/>
        <v>131</v>
      </c>
      <c r="C163" s="41">
        <f>IF(B162:B529&lt;&gt;"",IF(Details!$B$6=26,IF(B163=1,$D$13,C162+14),IF(Details!$B$6=52,IF(B163=1,$D$13,C162+7),DATE(YEAR($D$13),MONTH($D$13)+(B163-1)*Details!$B$7,IF(Details!$B$6=24,IF(1-MOD(B163,2)=1,DAY($D$13)+14,DAY($D$13)),DAY($D$13))))),"")</f>
        <v>49766</v>
      </c>
      <c r="D163" s="42">
        <f t="shared" si="10"/>
        <v>45736.964724999998</v>
      </c>
      <c r="E163" s="42">
        <f t="shared" si="8"/>
        <v>6166.6792797631715</v>
      </c>
      <c r="F163" s="42">
        <f>IF(B163="","",$D$10/Details!$C$6*H162)</f>
        <v>39570.285445236826</v>
      </c>
      <c r="G163" s="42"/>
      <c r="H163" s="42">
        <f t="shared" ref="H163:H226" si="11">IF(E163="","",IF(H162-E163-G163&lt;0, 0, H162-E163-G163))</f>
        <v>4516151.6573187318</v>
      </c>
    </row>
    <row r="164" spans="2:8" ht="18" x14ac:dyDescent="0.25">
      <c r="B164" s="40">
        <f t="shared" si="9"/>
        <v>132</v>
      </c>
      <c r="C164" s="41">
        <f>IF(B163:B530&lt;&gt;"",IF(Details!$B$6=26,IF(B164=1,$D$13,C163+14),IF(Details!$B$6=52,IF(B164=1,$D$13,C163+7),DATE(YEAR($D$13),MONTH($D$13)+(B164-1)*Details!$B$7,IF(Details!$B$6=24,IF(1-MOD(B164,2)=1,DAY($D$13)+14,DAY($D$13)),DAY($D$13))))),"")</f>
        <v>49796</v>
      </c>
      <c r="D164" s="42">
        <f t="shared" si="10"/>
        <v>45736.964724999998</v>
      </c>
      <c r="E164" s="42">
        <f t="shared" si="8"/>
        <v>6220.6377234610991</v>
      </c>
      <c r="F164" s="42">
        <f>IF(B164="","",$D$10/Details!$C$6*H163)</f>
        <v>39516.327001538899</v>
      </c>
      <c r="G164" s="42"/>
      <c r="H164" s="42">
        <f t="shared" si="11"/>
        <v>4509931.019595271</v>
      </c>
    </row>
    <row r="165" spans="2:8" ht="18" x14ac:dyDescent="0.25">
      <c r="B165" s="40">
        <f t="shared" si="9"/>
        <v>133</v>
      </c>
      <c r="C165" s="41">
        <f>IF(B164:B531&lt;&gt;"",IF(Details!$B$6=26,IF(B165=1,$D$13,C164+14),IF(Details!$B$6=52,IF(B165=1,$D$13,C164+7),DATE(YEAR($D$13),MONTH($D$13)+(B165-1)*Details!$B$7,IF(Details!$B$6=24,IF(1-MOD(B165,2)=1,DAY($D$13)+14,DAY($D$13)),DAY($D$13))))),"")</f>
        <v>49827</v>
      </c>
      <c r="D165" s="42">
        <f t="shared" si="10"/>
        <v>45736.964724999998</v>
      </c>
      <c r="E165" s="42">
        <f t="shared" si="8"/>
        <v>6275.0683035413822</v>
      </c>
      <c r="F165" s="42">
        <f>IF(B165="","",$D$10/Details!$C$6*H164)</f>
        <v>39461.896421458616</v>
      </c>
      <c r="G165" s="42"/>
      <c r="H165" s="42">
        <f t="shared" si="11"/>
        <v>4503655.9512917297</v>
      </c>
    </row>
    <row r="166" spans="2:8" ht="18" x14ac:dyDescent="0.25">
      <c r="B166" s="40">
        <f t="shared" si="9"/>
        <v>134</v>
      </c>
      <c r="C166" s="41">
        <f>IF(B165:B532&lt;&gt;"",IF(Details!$B$6=26,IF(B166=1,$D$13,C165+14),IF(Details!$B$6=52,IF(B166=1,$D$13,C165+7),DATE(YEAR($D$13),MONTH($D$13)+(B166-1)*Details!$B$7,IF(Details!$B$6=24,IF(1-MOD(B166,2)=1,DAY($D$13)+14,DAY($D$13)),DAY($D$13))))),"")</f>
        <v>49857</v>
      </c>
      <c r="D166" s="42">
        <f t="shared" si="10"/>
        <v>45736.964724999998</v>
      </c>
      <c r="E166" s="42">
        <f t="shared" si="8"/>
        <v>6329.9751511973664</v>
      </c>
      <c r="F166" s="42">
        <f>IF(B166="","",$D$10/Details!$C$6*H165)</f>
        <v>39406.989573802632</v>
      </c>
      <c r="G166" s="42"/>
      <c r="H166" s="42">
        <f t="shared" si="11"/>
        <v>4497325.9761405326</v>
      </c>
    </row>
    <row r="167" spans="2:8" ht="18" x14ac:dyDescent="0.25">
      <c r="B167" s="40">
        <f t="shared" si="9"/>
        <v>135</v>
      </c>
      <c r="C167" s="41">
        <f>IF(B166:B533&lt;&gt;"",IF(Details!$B$6=26,IF(B167=1,$D$13,C166+14),IF(Details!$B$6=52,IF(B167=1,$D$13,C166+7),DATE(YEAR($D$13),MONTH($D$13)+(B167-1)*Details!$B$7,IF(Details!$B$6=24,IF(1-MOD(B167,2)=1,DAY($D$13)+14,DAY($D$13)),DAY($D$13))))),"")</f>
        <v>49888</v>
      </c>
      <c r="D167" s="42">
        <f t="shared" si="10"/>
        <v>45736.964724999998</v>
      </c>
      <c r="E167" s="42">
        <f t="shared" si="8"/>
        <v>6385.3624337703441</v>
      </c>
      <c r="F167" s="42">
        <f>IF(B167="","",$D$10/Details!$C$6*H166)</f>
        <v>39351.602291229654</v>
      </c>
      <c r="G167" s="42"/>
      <c r="H167" s="42">
        <f t="shared" si="11"/>
        <v>4490940.613706762</v>
      </c>
    </row>
    <row r="168" spans="2:8" ht="18" x14ac:dyDescent="0.25">
      <c r="B168" s="40">
        <f t="shared" si="9"/>
        <v>136</v>
      </c>
      <c r="C168" s="41">
        <f>IF(B167:B534&lt;&gt;"",IF(Details!$B$6=26,IF(B168=1,$D$13,C167+14),IF(Details!$B$6=52,IF(B168=1,$D$13,C167+7),DATE(YEAR($D$13),MONTH($D$13)+(B168-1)*Details!$B$7,IF(Details!$B$6=24,IF(1-MOD(B168,2)=1,DAY($D$13)+14,DAY($D$13)),DAY($D$13))))),"")</f>
        <v>49919</v>
      </c>
      <c r="D168" s="42">
        <f t="shared" si="10"/>
        <v>45736.964724999998</v>
      </c>
      <c r="E168" s="42">
        <f t="shared" si="8"/>
        <v>6441.2343550658334</v>
      </c>
      <c r="F168" s="42">
        <f>IF(B168="","",$D$10/Details!$C$6*H167)</f>
        <v>39295.730369934165</v>
      </c>
      <c r="G168" s="42"/>
      <c r="H168" s="42">
        <f t="shared" si="11"/>
        <v>4484499.379351696</v>
      </c>
    </row>
    <row r="169" spans="2:8" ht="18" x14ac:dyDescent="0.25">
      <c r="B169" s="40">
        <f t="shared" si="9"/>
        <v>137</v>
      </c>
      <c r="C169" s="41">
        <f>IF(B168:B535&lt;&gt;"",IF(Details!$B$6=26,IF(B169=1,$D$13,C168+14),IF(Details!$B$6=52,IF(B169=1,$D$13,C168+7),DATE(YEAR($D$13),MONTH($D$13)+(B169-1)*Details!$B$7,IF(Details!$B$6=24,IF(1-MOD(B169,2)=1,DAY($D$13)+14,DAY($D$13)),DAY($D$13))))),"")</f>
        <v>49949</v>
      </c>
      <c r="D169" s="42">
        <f t="shared" si="10"/>
        <v>45736.964724999998</v>
      </c>
      <c r="E169" s="42">
        <f t="shared" si="8"/>
        <v>6497.595155672665</v>
      </c>
      <c r="F169" s="42">
        <f>IF(B169="","",$D$10/Details!$C$6*H168)</f>
        <v>39239.369569327333</v>
      </c>
      <c r="G169" s="42"/>
      <c r="H169" s="42">
        <f t="shared" si="11"/>
        <v>4478001.7841960229</v>
      </c>
    </row>
    <row r="170" spans="2:8" ht="18" x14ac:dyDescent="0.25">
      <c r="B170" s="40">
        <f t="shared" si="9"/>
        <v>138</v>
      </c>
      <c r="C170" s="41">
        <f>IF(B169:B536&lt;&gt;"",IF(Details!$B$6=26,IF(B170=1,$D$13,C169+14),IF(Details!$B$6=52,IF(B170=1,$D$13,C169+7),DATE(YEAR($D$13),MONTH($D$13)+(B170-1)*Details!$B$7,IF(Details!$B$6=24,IF(1-MOD(B170,2)=1,DAY($D$13)+14,DAY($D$13)),DAY($D$13))))),"")</f>
        <v>49980</v>
      </c>
      <c r="D170" s="42">
        <f t="shared" si="10"/>
        <v>45736.964724999998</v>
      </c>
      <c r="E170" s="42">
        <f t="shared" si="8"/>
        <v>6554.4491132848052</v>
      </c>
      <c r="F170" s="42">
        <f>IF(B170="","",$D$10/Details!$C$6*H169)</f>
        <v>39182.515611715193</v>
      </c>
      <c r="G170" s="42"/>
      <c r="H170" s="42">
        <f t="shared" si="11"/>
        <v>4471447.3350827377</v>
      </c>
    </row>
    <row r="171" spans="2:8" ht="18" x14ac:dyDescent="0.25">
      <c r="B171" s="40">
        <f t="shared" si="9"/>
        <v>139</v>
      </c>
      <c r="C171" s="41">
        <f>IF(B170:B537&lt;&gt;"",IF(Details!$B$6=26,IF(B171=1,$D$13,C170+14),IF(Details!$B$6=52,IF(B171=1,$D$13,C170+7),DATE(YEAR($D$13),MONTH($D$13)+(B171-1)*Details!$B$7,IF(Details!$B$6=24,IF(1-MOD(B171,2)=1,DAY($D$13)+14,DAY($D$13)),DAY($D$13))))),"")</f>
        <v>50010</v>
      </c>
      <c r="D171" s="42">
        <f t="shared" si="10"/>
        <v>45736.964724999998</v>
      </c>
      <c r="E171" s="42">
        <f t="shared" si="8"/>
        <v>6611.8005430260455</v>
      </c>
      <c r="F171" s="42">
        <f>IF(B171="","",$D$10/Details!$C$6*H170)</f>
        <v>39125.164181973953</v>
      </c>
      <c r="G171" s="42"/>
      <c r="H171" s="42">
        <f t="shared" si="11"/>
        <v>4464835.5345397117</v>
      </c>
    </row>
    <row r="172" spans="2:8" ht="18" x14ac:dyDescent="0.25">
      <c r="B172" s="40">
        <f t="shared" si="9"/>
        <v>140</v>
      </c>
      <c r="C172" s="41">
        <f>IF(B171:B538&lt;&gt;"",IF(Details!$B$6=26,IF(B172=1,$D$13,C171+14),IF(Details!$B$6=52,IF(B172=1,$D$13,C171+7),DATE(YEAR($D$13),MONTH($D$13)+(B172-1)*Details!$B$7,IF(Details!$B$6=24,IF(1-MOD(B172,2)=1,DAY($D$13)+14,DAY($D$13)),DAY($D$13))))),"")</f>
        <v>50041</v>
      </c>
      <c r="D172" s="42">
        <f t="shared" si="10"/>
        <v>45736.964724999998</v>
      </c>
      <c r="E172" s="42">
        <f t="shared" si="8"/>
        <v>6669.6537977775224</v>
      </c>
      <c r="F172" s="42">
        <f>IF(B172="","",$D$10/Details!$C$6*H171)</f>
        <v>39067.310927222476</v>
      </c>
      <c r="G172" s="42"/>
      <c r="H172" s="42">
        <f t="shared" si="11"/>
        <v>4458165.8807419343</v>
      </c>
    </row>
    <row r="173" spans="2:8" ht="18" x14ac:dyDescent="0.25">
      <c r="B173" s="40">
        <f t="shared" si="9"/>
        <v>141</v>
      </c>
      <c r="C173" s="41">
        <f>IF(B172:B539&lt;&gt;"",IF(Details!$B$6=26,IF(B173=1,$D$13,C172+14),IF(Details!$B$6=52,IF(B173=1,$D$13,C172+7),DATE(YEAR($D$13),MONTH($D$13)+(B173-1)*Details!$B$7,IF(Details!$B$6=24,IF(1-MOD(B173,2)=1,DAY($D$13)+14,DAY($D$13)),DAY($D$13))))),"")</f>
        <v>50072</v>
      </c>
      <c r="D173" s="42">
        <f t="shared" si="10"/>
        <v>45736.964724999998</v>
      </c>
      <c r="E173" s="42">
        <f t="shared" si="8"/>
        <v>6728.0132685080753</v>
      </c>
      <c r="F173" s="42">
        <f>IF(B173="","",$D$10/Details!$C$6*H172)</f>
        <v>39008.951456491923</v>
      </c>
      <c r="G173" s="42"/>
      <c r="H173" s="42">
        <f t="shared" si="11"/>
        <v>4451437.8674734263</v>
      </c>
    </row>
    <row r="174" spans="2:8" ht="18" x14ac:dyDescent="0.25">
      <c r="B174" s="40">
        <f t="shared" si="9"/>
        <v>142</v>
      </c>
      <c r="C174" s="41">
        <f>IF(B173:B540&lt;&gt;"",IF(Details!$B$6=26,IF(B174=1,$D$13,C173+14),IF(Details!$B$6=52,IF(B174=1,$D$13,C173+7),DATE(YEAR($D$13),MONTH($D$13)+(B174-1)*Details!$B$7,IF(Details!$B$6=24,IF(1-MOD(B174,2)=1,DAY($D$13)+14,DAY($D$13)),DAY($D$13))))),"")</f>
        <v>50100</v>
      </c>
      <c r="D174" s="42">
        <f t="shared" si="10"/>
        <v>45736.964724999998</v>
      </c>
      <c r="E174" s="42">
        <f t="shared" si="8"/>
        <v>6786.8833846075213</v>
      </c>
      <c r="F174" s="42">
        <f>IF(B174="","",$D$10/Details!$C$6*H173)</f>
        <v>38950.081340392477</v>
      </c>
      <c r="G174" s="42"/>
      <c r="H174" s="42">
        <f t="shared" si="11"/>
        <v>4444650.9840888185</v>
      </c>
    </row>
    <row r="175" spans="2:8" ht="18" x14ac:dyDescent="0.25">
      <c r="B175" s="40">
        <f t="shared" si="9"/>
        <v>143</v>
      </c>
      <c r="C175" s="41">
        <f>IF(B174:B541&lt;&gt;"",IF(Details!$B$6=26,IF(B175=1,$D$13,C174+14),IF(Details!$B$6=52,IF(B175=1,$D$13,C174+7),DATE(YEAR($D$13),MONTH($D$13)+(B175-1)*Details!$B$7,IF(Details!$B$6=24,IF(1-MOD(B175,2)=1,DAY($D$13)+14,DAY($D$13)),DAY($D$13))))),"")</f>
        <v>50131</v>
      </c>
      <c r="D175" s="42">
        <f t="shared" si="10"/>
        <v>45736.964724999998</v>
      </c>
      <c r="E175" s="42">
        <f t="shared" si="8"/>
        <v>6846.2686142228413</v>
      </c>
      <c r="F175" s="42">
        <f>IF(B175="","",$D$10/Details!$C$6*H174)</f>
        <v>38890.696110777157</v>
      </c>
      <c r="G175" s="42"/>
      <c r="H175" s="42">
        <f t="shared" si="11"/>
        <v>4437804.7154745953</v>
      </c>
    </row>
    <row r="176" spans="2:8" ht="18" x14ac:dyDescent="0.25">
      <c r="B176" s="40">
        <f t="shared" si="9"/>
        <v>144</v>
      </c>
      <c r="C176" s="41">
        <f>IF(B175:B542&lt;&gt;"",IF(Details!$B$6=26,IF(B176=1,$D$13,C175+14),IF(Details!$B$6=52,IF(B176=1,$D$13,C175+7),DATE(YEAR($D$13),MONTH($D$13)+(B176-1)*Details!$B$7,IF(Details!$B$6=24,IF(1-MOD(B176,2)=1,DAY($D$13)+14,DAY($D$13)),DAY($D$13))))),"")</f>
        <v>50161</v>
      </c>
      <c r="D176" s="42">
        <f t="shared" si="10"/>
        <v>45736.964724999998</v>
      </c>
      <c r="E176" s="42">
        <f t="shared" si="8"/>
        <v>6906.1734645972901</v>
      </c>
      <c r="F176" s="42">
        <f>IF(B176="","",$D$10/Details!$C$6*H175)</f>
        <v>38830.791260402708</v>
      </c>
      <c r="G176" s="42"/>
      <c r="H176" s="42">
        <f t="shared" si="11"/>
        <v>4430898.5420099981</v>
      </c>
    </row>
    <row r="177" spans="2:8" ht="18" x14ac:dyDescent="0.25">
      <c r="B177" s="40">
        <f t="shared" si="9"/>
        <v>145</v>
      </c>
      <c r="C177" s="41">
        <f>IF(B176:B543&lt;&gt;"",IF(Details!$B$6=26,IF(B177=1,$D$13,C176+14),IF(Details!$B$6=52,IF(B177=1,$D$13,C176+7),DATE(YEAR($D$13),MONTH($D$13)+(B177-1)*Details!$B$7,IF(Details!$B$6=24,IF(1-MOD(B177,2)=1,DAY($D$13)+14,DAY($D$13)),DAY($D$13))))),"")</f>
        <v>50192</v>
      </c>
      <c r="D177" s="42">
        <f t="shared" si="10"/>
        <v>45736.964724999998</v>
      </c>
      <c r="E177" s="42">
        <f t="shared" si="8"/>
        <v>6966.6024824125197</v>
      </c>
      <c r="F177" s="42">
        <f>IF(B177="","",$D$10/Details!$C$6*H176)</f>
        <v>38770.362242587478</v>
      </c>
      <c r="G177" s="42"/>
      <c r="H177" s="42">
        <f t="shared" si="11"/>
        <v>4423931.9395275852</v>
      </c>
    </row>
    <row r="178" spans="2:8" ht="18" x14ac:dyDescent="0.25">
      <c r="B178" s="40">
        <f t="shared" si="9"/>
        <v>146</v>
      </c>
      <c r="C178" s="41">
        <f>IF(B177:B544&lt;&gt;"",IF(Details!$B$6=26,IF(B178=1,$D$13,C177+14),IF(Details!$B$6=52,IF(B178=1,$D$13,C177+7),DATE(YEAR($D$13),MONTH($D$13)+(B178-1)*Details!$B$7,IF(Details!$B$6=24,IF(1-MOD(B178,2)=1,DAY($D$13)+14,DAY($D$13)),DAY($D$13))))),"")</f>
        <v>50222</v>
      </c>
      <c r="D178" s="42">
        <f t="shared" si="10"/>
        <v>45736.964724999998</v>
      </c>
      <c r="E178" s="42">
        <f t="shared" si="8"/>
        <v>7027.5602541336339</v>
      </c>
      <c r="F178" s="42">
        <f>IF(B178="","",$D$10/Details!$C$6*H177)</f>
        <v>38709.404470866364</v>
      </c>
      <c r="G178" s="42"/>
      <c r="H178" s="42">
        <f t="shared" si="11"/>
        <v>4416904.3792734519</v>
      </c>
    </row>
    <row r="179" spans="2:8" ht="18" x14ac:dyDescent="0.25">
      <c r="B179" s="40">
        <f t="shared" si="9"/>
        <v>147</v>
      </c>
      <c r="C179" s="41">
        <f>IF(B178:B545&lt;&gt;"",IF(Details!$B$6=26,IF(B179=1,$D$13,C178+14),IF(Details!$B$6=52,IF(B179=1,$D$13,C178+7),DATE(YEAR($D$13),MONTH($D$13)+(B179-1)*Details!$B$7,IF(Details!$B$6=24,IF(1-MOD(B179,2)=1,DAY($D$13)+14,DAY($D$13)),DAY($D$13))))),"")</f>
        <v>50253</v>
      </c>
      <c r="D179" s="42">
        <f t="shared" si="10"/>
        <v>45736.964724999998</v>
      </c>
      <c r="E179" s="42">
        <f t="shared" si="8"/>
        <v>7089.0514063572991</v>
      </c>
      <c r="F179" s="42">
        <f>IF(B179="","",$D$10/Details!$C$6*H178)</f>
        <v>38647.913318642699</v>
      </c>
      <c r="G179" s="42"/>
      <c r="H179" s="42">
        <f t="shared" si="11"/>
        <v>4409815.3278670944</v>
      </c>
    </row>
    <row r="180" spans="2:8" ht="18" x14ac:dyDescent="0.25">
      <c r="B180" s="40">
        <f t="shared" si="9"/>
        <v>148</v>
      </c>
      <c r="C180" s="41">
        <f>IF(B179:B546&lt;&gt;"",IF(Details!$B$6=26,IF(B180=1,$D$13,C179+14),IF(Details!$B$6=52,IF(B180=1,$D$13,C179+7),DATE(YEAR($D$13),MONTH($D$13)+(B180-1)*Details!$B$7,IF(Details!$B$6=24,IF(1-MOD(B180,2)=1,DAY($D$13)+14,DAY($D$13)),DAY($D$13))))),"")</f>
        <v>50284</v>
      </c>
      <c r="D180" s="42">
        <f t="shared" si="10"/>
        <v>45736.964724999998</v>
      </c>
      <c r="E180" s="42">
        <f t="shared" si="8"/>
        <v>7151.0806061629264</v>
      </c>
      <c r="F180" s="42">
        <f>IF(B180="","",$D$10/Details!$C$6*H179)</f>
        <v>38585.884118837072</v>
      </c>
      <c r="G180" s="42"/>
      <c r="H180" s="42">
        <f t="shared" si="11"/>
        <v>4402664.2472609319</v>
      </c>
    </row>
    <row r="181" spans="2:8" ht="18" x14ac:dyDescent="0.25">
      <c r="B181" s="40">
        <f t="shared" si="9"/>
        <v>149</v>
      </c>
      <c r="C181" s="41">
        <f>IF(B180:B547&lt;&gt;"",IF(Details!$B$6=26,IF(B181=1,$D$13,C180+14),IF(Details!$B$6=52,IF(B181=1,$D$13,C180+7),DATE(YEAR($D$13),MONTH($D$13)+(B181-1)*Details!$B$7,IF(Details!$B$6=24,IF(1-MOD(B181,2)=1,DAY($D$13)+14,DAY($D$13)),DAY($D$13))))),"")</f>
        <v>50314</v>
      </c>
      <c r="D181" s="42">
        <f t="shared" si="10"/>
        <v>45736.964724999998</v>
      </c>
      <c r="E181" s="42">
        <f t="shared" si="8"/>
        <v>7213.6525614668499</v>
      </c>
      <c r="F181" s="42">
        <f>IF(B181="","",$D$10/Details!$C$6*H180)</f>
        <v>38523.312163533148</v>
      </c>
      <c r="G181" s="42"/>
      <c r="H181" s="42">
        <f t="shared" si="11"/>
        <v>4395450.5946994647</v>
      </c>
    </row>
    <row r="182" spans="2:8" ht="18" x14ac:dyDescent="0.25">
      <c r="B182" s="40">
        <f t="shared" si="9"/>
        <v>150</v>
      </c>
      <c r="C182" s="41">
        <f>IF(B181:B548&lt;&gt;"",IF(Details!$B$6=26,IF(B182=1,$D$13,C181+14),IF(Details!$B$6=52,IF(B182=1,$D$13,C181+7),DATE(YEAR($D$13),MONTH($D$13)+(B182-1)*Details!$B$7,IF(Details!$B$6=24,IF(1-MOD(B182,2)=1,DAY($D$13)+14,DAY($D$13)),DAY($D$13))))),"")</f>
        <v>50345</v>
      </c>
      <c r="D182" s="42">
        <f t="shared" si="10"/>
        <v>45736.964724999998</v>
      </c>
      <c r="E182" s="42">
        <f t="shared" si="8"/>
        <v>7276.7720213796856</v>
      </c>
      <c r="F182" s="42">
        <f>IF(B182="","",$D$10/Details!$C$6*H181)</f>
        <v>38460.192703620312</v>
      </c>
      <c r="G182" s="42"/>
      <c r="H182" s="42">
        <f t="shared" si="11"/>
        <v>4388173.8226780854</v>
      </c>
    </row>
    <row r="183" spans="2:8" ht="18" x14ac:dyDescent="0.25">
      <c r="B183" s="40">
        <f t="shared" si="9"/>
        <v>151</v>
      </c>
      <c r="C183" s="41">
        <f>IF(B182:B549&lt;&gt;"",IF(Details!$B$6=26,IF(B183=1,$D$13,C182+14),IF(Details!$B$6=52,IF(B183=1,$D$13,C182+7),DATE(YEAR($D$13),MONTH($D$13)+(B183-1)*Details!$B$7,IF(Details!$B$6=24,IF(1-MOD(B183,2)=1,DAY($D$13)+14,DAY($D$13)),DAY($D$13))))),"")</f>
        <v>50375</v>
      </c>
      <c r="D183" s="42">
        <f t="shared" si="10"/>
        <v>45736.964724999998</v>
      </c>
      <c r="E183" s="42">
        <f t="shared" si="8"/>
        <v>7340.4437765667535</v>
      </c>
      <c r="F183" s="42">
        <f>IF(B183="","",$D$10/Details!$C$6*H182)</f>
        <v>38396.520948433244</v>
      </c>
      <c r="G183" s="42"/>
      <c r="H183" s="42">
        <f t="shared" si="11"/>
        <v>4380833.3789015189</v>
      </c>
    </row>
    <row r="184" spans="2:8" ht="18" x14ac:dyDescent="0.25">
      <c r="B184" s="40">
        <f t="shared" si="9"/>
        <v>152</v>
      </c>
      <c r="C184" s="41">
        <f>IF(B183:B550&lt;&gt;"",IF(Details!$B$6=26,IF(B184=1,$D$13,C183+14),IF(Details!$B$6=52,IF(B184=1,$D$13,C183+7),DATE(YEAR($D$13),MONTH($D$13)+(B184-1)*Details!$B$7,IF(Details!$B$6=24,IF(1-MOD(B184,2)=1,DAY($D$13)+14,DAY($D$13)),DAY($D$13))))),"")</f>
        <v>50406</v>
      </c>
      <c r="D184" s="42">
        <f t="shared" si="10"/>
        <v>45736.964724999998</v>
      </c>
      <c r="E184" s="42">
        <f t="shared" si="8"/>
        <v>7404.6726596117151</v>
      </c>
      <c r="F184" s="42">
        <f>IF(B184="","",$D$10/Details!$C$6*H183)</f>
        <v>38332.292065388283</v>
      </c>
      <c r="G184" s="42"/>
      <c r="H184" s="42">
        <f t="shared" si="11"/>
        <v>4373428.7062419076</v>
      </c>
    </row>
    <row r="185" spans="2:8" ht="18" x14ac:dyDescent="0.25">
      <c r="B185" s="40">
        <f t="shared" si="9"/>
        <v>153</v>
      </c>
      <c r="C185" s="41">
        <f>IF(B184:B551&lt;&gt;"",IF(Details!$B$6=26,IF(B185=1,$D$13,C184+14),IF(Details!$B$6=52,IF(B185=1,$D$13,C184+7),DATE(YEAR($D$13),MONTH($D$13)+(B185-1)*Details!$B$7,IF(Details!$B$6=24,IF(1-MOD(B185,2)=1,DAY($D$13)+14,DAY($D$13)),DAY($D$13))))),"")</f>
        <v>50437</v>
      </c>
      <c r="D185" s="42">
        <f t="shared" si="10"/>
        <v>45736.964724999998</v>
      </c>
      <c r="E185" s="42">
        <f t="shared" si="8"/>
        <v>7469.4635453833107</v>
      </c>
      <c r="F185" s="42">
        <f>IF(B185="","",$D$10/Details!$C$6*H184)</f>
        <v>38267.501179616687</v>
      </c>
      <c r="G185" s="42"/>
      <c r="H185" s="42">
        <f t="shared" si="11"/>
        <v>4365959.2426965246</v>
      </c>
    </row>
    <row r="186" spans="2:8" ht="18" x14ac:dyDescent="0.25">
      <c r="B186" s="40">
        <f t="shared" si="9"/>
        <v>154</v>
      </c>
      <c r="C186" s="41">
        <f>IF(B185:B552&lt;&gt;"",IF(Details!$B$6=26,IF(B186=1,$D$13,C185+14),IF(Details!$B$6=52,IF(B186=1,$D$13,C185+7),DATE(YEAR($D$13),MONTH($D$13)+(B186-1)*Details!$B$7,IF(Details!$B$6=24,IF(1-MOD(B186,2)=1,DAY($D$13)+14,DAY($D$13)),DAY($D$13))))),"")</f>
        <v>50465</v>
      </c>
      <c r="D186" s="42">
        <f t="shared" si="10"/>
        <v>45736.964724999998</v>
      </c>
      <c r="E186" s="42">
        <f t="shared" si="8"/>
        <v>7534.821351405415</v>
      </c>
      <c r="F186" s="42">
        <f>IF(B186="","",$D$10/Details!$C$6*H185)</f>
        <v>38202.143373594583</v>
      </c>
      <c r="G186" s="42"/>
      <c r="H186" s="42">
        <f t="shared" si="11"/>
        <v>4358424.4213451194</v>
      </c>
    </row>
    <row r="187" spans="2:8" ht="18" x14ac:dyDescent="0.25">
      <c r="B187" s="40">
        <f t="shared" si="9"/>
        <v>155</v>
      </c>
      <c r="C187" s="41">
        <f>IF(B186:B553&lt;&gt;"",IF(Details!$B$6=26,IF(B187=1,$D$13,C186+14),IF(Details!$B$6=52,IF(B187=1,$D$13,C186+7),DATE(YEAR($D$13),MONTH($D$13)+(B187-1)*Details!$B$7,IF(Details!$B$6=24,IF(1-MOD(B187,2)=1,DAY($D$13)+14,DAY($D$13)),DAY($D$13))))),"")</f>
        <v>50496</v>
      </c>
      <c r="D187" s="42">
        <f t="shared" si="10"/>
        <v>45736.964724999998</v>
      </c>
      <c r="E187" s="42">
        <f t="shared" si="8"/>
        <v>7600.7510382302062</v>
      </c>
      <c r="F187" s="42">
        <f>IF(B187="","",$D$10/Details!$C$6*H186)</f>
        <v>38136.213686769792</v>
      </c>
      <c r="G187" s="42"/>
      <c r="H187" s="42">
        <f t="shared" si="11"/>
        <v>4350823.6703068893</v>
      </c>
    </row>
    <row r="188" spans="2:8" ht="18" x14ac:dyDescent="0.25">
      <c r="B188" s="40">
        <f t="shared" si="9"/>
        <v>156</v>
      </c>
      <c r="C188" s="41">
        <f>IF(B187:B554&lt;&gt;"",IF(Details!$B$6=26,IF(B188=1,$D$13,C187+14),IF(Details!$B$6=52,IF(B188=1,$D$13,C187+7),DATE(YEAR($D$13),MONTH($D$13)+(B188-1)*Details!$B$7,IF(Details!$B$6=24,IF(1-MOD(B188,2)=1,DAY($D$13)+14,DAY($D$13)),DAY($D$13))))),"")</f>
        <v>50526</v>
      </c>
      <c r="D188" s="42">
        <f t="shared" si="10"/>
        <v>45736.964724999998</v>
      </c>
      <c r="E188" s="42">
        <f t="shared" si="8"/>
        <v>7667.2576098147183</v>
      </c>
      <c r="F188" s="42">
        <f>IF(B188="","",$D$10/Details!$C$6*H187)</f>
        <v>38069.70711518528</v>
      </c>
      <c r="G188" s="42"/>
      <c r="H188" s="42">
        <f t="shared" si="11"/>
        <v>4343156.4126970749</v>
      </c>
    </row>
    <row r="189" spans="2:8" ht="18" x14ac:dyDescent="0.25">
      <c r="B189" s="40">
        <f t="shared" si="9"/>
        <v>157</v>
      </c>
      <c r="C189" s="41">
        <f>IF(B188:B555&lt;&gt;"",IF(Details!$B$6=26,IF(B189=1,$D$13,C188+14),IF(Details!$B$6=52,IF(B189=1,$D$13,C188+7),DATE(YEAR($D$13),MONTH($D$13)+(B189-1)*Details!$B$7,IF(Details!$B$6=24,IF(1-MOD(B189,2)=1,DAY($D$13)+14,DAY($D$13)),DAY($D$13))))),"")</f>
        <v>50557</v>
      </c>
      <c r="D189" s="42">
        <f t="shared" si="10"/>
        <v>45736.964724999998</v>
      </c>
      <c r="E189" s="42">
        <f t="shared" si="8"/>
        <v>7734.3461139005958</v>
      </c>
      <c r="F189" s="42">
        <f>IF(B189="","",$D$10/Details!$C$6*H188)</f>
        <v>38002.618611099402</v>
      </c>
      <c r="G189" s="42"/>
      <c r="H189" s="42">
        <f t="shared" si="11"/>
        <v>4335422.0665831743</v>
      </c>
    </row>
    <row r="190" spans="2:8" ht="18" x14ac:dyDescent="0.25">
      <c r="B190" s="40">
        <f t="shared" si="9"/>
        <v>158</v>
      </c>
      <c r="C190" s="41">
        <f>IF(B189:B556&lt;&gt;"",IF(Details!$B$6=26,IF(B190=1,$D$13,C189+14),IF(Details!$B$6=52,IF(B190=1,$D$13,C189+7),DATE(YEAR($D$13),MONTH($D$13)+(B190-1)*Details!$B$7,IF(Details!$B$6=24,IF(1-MOD(B190,2)=1,DAY($D$13)+14,DAY($D$13)),DAY($D$13))))),"")</f>
        <v>50587</v>
      </c>
      <c r="D190" s="42">
        <f t="shared" si="10"/>
        <v>45736.964724999998</v>
      </c>
      <c r="E190" s="42">
        <f t="shared" si="8"/>
        <v>7802.0216423972233</v>
      </c>
      <c r="F190" s="42">
        <f>IF(B190="","",$D$10/Details!$C$6*H189)</f>
        <v>37934.943082602775</v>
      </c>
      <c r="G190" s="42"/>
      <c r="H190" s="42">
        <f t="shared" si="11"/>
        <v>4327620.0449407771</v>
      </c>
    </row>
    <row r="191" spans="2:8" ht="18" x14ac:dyDescent="0.25">
      <c r="B191" s="40">
        <f t="shared" si="9"/>
        <v>159</v>
      </c>
      <c r="C191" s="41">
        <f>IF(B190:B557&lt;&gt;"",IF(Details!$B$6=26,IF(B191=1,$D$13,C190+14),IF(Details!$B$6=52,IF(B191=1,$D$13,C190+7),DATE(YEAR($D$13),MONTH($D$13)+(B191-1)*Details!$B$7,IF(Details!$B$6=24,IF(1-MOD(B191,2)=1,DAY($D$13)+14,DAY($D$13)),DAY($D$13))))),"")</f>
        <v>50618</v>
      </c>
      <c r="D191" s="42">
        <f t="shared" si="10"/>
        <v>45736.964724999998</v>
      </c>
      <c r="E191" s="42">
        <f t="shared" si="8"/>
        <v>7870.2893317682028</v>
      </c>
      <c r="F191" s="42">
        <f>IF(B191="","",$D$10/Details!$C$6*H190)</f>
        <v>37866.675393231795</v>
      </c>
      <c r="G191" s="42"/>
      <c r="H191" s="42">
        <f t="shared" si="11"/>
        <v>4319749.7556090085</v>
      </c>
    </row>
    <row r="192" spans="2:8" ht="18" x14ac:dyDescent="0.25">
      <c r="B192" s="40">
        <f t="shared" si="9"/>
        <v>160</v>
      </c>
      <c r="C192" s="41">
        <f>IF(B191:B558&lt;&gt;"",IF(Details!$B$6=26,IF(B192=1,$D$13,C191+14),IF(Details!$B$6=52,IF(B192=1,$D$13,C191+7),DATE(YEAR($D$13),MONTH($D$13)+(B192-1)*Details!$B$7,IF(Details!$B$6=24,IF(1-MOD(B192,2)=1,DAY($D$13)+14,DAY($D$13)),DAY($D$13))))),"")</f>
        <v>50649</v>
      </c>
      <c r="D192" s="42">
        <f t="shared" si="10"/>
        <v>45736.964724999998</v>
      </c>
      <c r="E192" s="42">
        <f t="shared" si="8"/>
        <v>7939.1543634211775</v>
      </c>
      <c r="F192" s="42">
        <f>IF(B192="","",$D$10/Details!$C$6*H191)</f>
        <v>37797.81036157882</v>
      </c>
      <c r="G192" s="42"/>
      <c r="H192" s="42">
        <f t="shared" si="11"/>
        <v>4311810.6012455877</v>
      </c>
    </row>
    <row r="193" spans="2:8" ht="18" x14ac:dyDescent="0.25">
      <c r="B193" s="40">
        <f t="shared" si="9"/>
        <v>161</v>
      </c>
      <c r="C193" s="41">
        <f>IF(B192:B559&lt;&gt;"",IF(Details!$B$6=26,IF(B193=1,$D$13,C192+14),IF(Details!$B$6=52,IF(B193=1,$D$13,C192+7),DATE(YEAR($D$13),MONTH($D$13)+(B193-1)*Details!$B$7,IF(Details!$B$6=24,IF(1-MOD(B193,2)=1,DAY($D$13)+14,DAY($D$13)),DAY($D$13))))),"")</f>
        <v>50679</v>
      </c>
      <c r="D193" s="42">
        <f t="shared" si="10"/>
        <v>45736.964724999998</v>
      </c>
      <c r="E193" s="42">
        <f t="shared" si="8"/>
        <v>8008.6219641011121</v>
      </c>
      <c r="F193" s="42">
        <f>IF(B193="","",$D$10/Details!$C$6*H192)</f>
        <v>37728.342760898886</v>
      </c>
      <c r="G193" s="42"/>
      <c r="H193" s="42">
        <f t="shared" si="11"/>
        <v>4303801.9792814869</v>
      </c>
    </row>
    <row r="194" spans="2:8" ht="18" x14ac:dyDescent="0.25">
      <c r="B194" s="40">
        <f t="shared" si="9"/>
        <v>162</v>
      </c>
      <c r="C194" s="41">
        <f>IF(B193:B560&lt;&gt;"",IF(Details!$B$6=26,IF(B194=1,$D$13,C193+14),IF(Details!$B$6=52,IF(B194=1,$D$13,C193+7),DATE(YEAR($D$13),MONTH($D$13)+(B194-1)*Details!$B$7,IF(Details!$B$6=24,IF(1-MOD(B194,2)=1,DAY($D$13)+14,DAY($D$13)),DAY($D$13))))),"")</f>
        <v>50710</v>
      </c>
      <c r="D194" s="42">
        <f t="shared" si="10"/>
        <v>45736.964724999998</v>
      </c>
      <c r="E194" s="42">
        <f t="shared" si="8"/>
        <v>8078.6974062869922</v>
      </c>
      <c r="F194" s="42">
        <f>IF(B194="","",$D$10/Details!$C$6*H193)</f>
        <v>37658.267318713006</v>
      </c>
      <c r="G194" s="42"/>
      <c r="H194" s="42">
        <f t="shared" si="11"/>
        <v>4295723.2818751996</v>
      </c>
    </row>
    <row r="195" spans="2:8" ht="18" x14ac:dyDescent="0.25">
      <c r="B195" s="40">
        <f t="shared" si="9"/>
        <v>163</v>
      </c>
      <c r="C195" s="41">
        <f>IF(B194:B561&lt;&gt;"",IF(Details!$B$6=26,IF(B195=1,$D$13,C194+14),IF(Details!$B$6=52,IF(B195=1,$D$13,C194+7),DATE(YEAR($D$13),MONTH($D$13)+(B195-1)*Details!$B$7,IF(Details!$B$6=24,IF(1-MOD(B195,2)=1,DAY($D$13)+14,DAY($D$13)),DAY($D$13))))),"")</f>
        <v>50740</v>
      </c>
      <c r="D195" s="42">
        <f t="shared" si="10"/>
        <v>45736.964724999998</v>
      </c>
      <c r="E195" s="42">
        <f t="shared" si="8"/>
        <v>8149.3860085920023</v>
      </c>
      <c r="F195" s="42">
        <f>IF(B195="","",$D$10/Details!$C$6*H194)</f>
        <v>37587.578716407996</v>
      </c>
      <c r="G195" s="42"/>
      <c r="H195" s="42">
        <f t="shared" si="11"/>
        <v>4287573.8958666073</v>
      </c>
    </row>
    <row r="196" spans="2:8" ht="18" x14ac:dyDescent="0.25">
      <c r="B196" s="40">
        <f t="shared" si="9"/>
        <v>164</v>
      </c>
      <c r="C196" s="41">
        <f>IF(B195:B562&lt;&gt;"",IF(Details!$B$6=26,IF(B196=1,$D$13,C195+14),IF(Details!$B$6=52,IF(B196=1,$D$13,C195+7),DATE(YEAR($D$13),MONTH($D$13)+(B196-1)*Details!$B$7,IF(Details!$B$6=24,IF(1-MOD(B196,2)=1,DAY($D$13)+14,DAY($D$13)),DAY($D$13))))),"")</f>
        <v>50771</v>
      </c>
      <c r="D196" s="42">
        <f t="shared" si="10"/>
        <v>45736.964724999998</v>
      </c>
      <c r="E196" s="42">
        <f t="shared" si="8"/>
        <v>8220.6931361671886</v>
      </c>
      <c r="F196" s="42">
        <f>IF(B196="","",$D$10/Details!$C$6*H195)</f>
        <v>37516.271588832809</v>
      </c>
      <c r="G196" s="42"/>
      <c r="H196" s="42">
        <f t="shared" si="11"/>
        <v>4279353.2027304405</v>
      </c>
    </row>
    <row r="197" spans="2:8" ht="18" x14ac:dyDescent="0.25">
      <c r="B197" s="40">
        <f t="shared" si="9"/>
        <v>165</v>
      </c>
      <c r="C197" s="41">
        <f>IF(B196:B563&lt;&gt;"",IF(Details!$B$6=26,IF(B197=1,$D$13,C196+14),IF(Details!$B$6=52,IF(B197=1,$D$13,C196+7),DATE(YEAR($D$13),MONTH($D$13)+(B197-1)*Details!$B$7,IF(Details!$B$6=24,IF(1-MOD(B197,2)=1,DAY($D$13)+14,DAY($D$13)),DAY($D$13))))),"")</f>
        <v>50802</v>
      </c>
      <c r="D197" s="42">
        <f t="shared" si="10"/>
        <v>45736.964724999998</v>
      </c>
      <c r="E197" s="42">
        <f t="shared" si="8"/>
        <v>8292.6242011086506</v>
      </c>
      <c r="F197" s="42">
        <f>IF(B197="","",$D$10/Details!$C$6*H196)</f>
        <v>37444.340523891347</v>
      </c>
      <c r="G197" s="42"/>
      <c r="H197" s="42">
        <f t="shared" si="11"/>
        <v>4271060.5785293318</v>
      </c>
    </row>
    <row r="198" spans="2:8" ht="18" x14ac:dyDescent="0.25">
      <c r="B198" s="40">
        <f t="shared" si="9"/>
        <v>166</v>
      </c>
      <c r="C198" s="41">
        <f>IF(B197:B564&lt;&gt;"",IF(Details!$B$6=26,IF(B198=1,$D$13,C197+14),IF(Details!$B$6=52,IF(B198=1,$D$13,C197+7),DATE(YEAR($D$13),MONTH($D$13)+(B198-1)*Details!$B$7,IF(Details!$B$6=24,IF(1-MOD(B198,2)=1,DAY($D$13)+14,DAY($D$13)),DAY($D$13))))),"")</f>
        <v>50830</v>
      </c>
      <c r="D198" s="42">
        <f t="shared" si="10"/>
        <v>45736.964724999998</v>
      </c>
      <c r="E198" s="42">
        <f t="shared" si="8"/>
        <v>8365.1846628683488</v>
      </c>
      <c r="F198" s="42">
        <f>IF(B198="","",$D$10/Details!$C$6*H197)</f>
        <v>37371.780062131649</v>
      </c>
      <c r="G198" s="42"/>
      <c r="H198" s="42">
        <f t="shared" si="11"/>
        <v>4262695.3938664636</v>
      </c>
    </row>
    <row r="199" spans="2:8" ht="18" x14ac:dyDescent="0.25">
      <c r="B199" s="40">
        <f t="shared" si="9"/>
        <v>167</v>
      </c>
      <c r="C199" s="41">
        <f>IF(B198:B565&lt;&gt;"",IF(Details!$B$6=26,IF(B199=1,$D$13,C198+14),IF(Details!$B$6=52,IF(B199=1,$D$13,C198+7),DATE(YEAR($D$13),MONTH($D$13)+(B199-1)*Details!$B$7,IF(Details!$B$6=24,IF(1-MOD(B199,2)=1,DAY($D$13)+14,DAY($D$13)),DAY($D$13))))),"")</f>
        <v>50861</v>
      </c>
      <c r="D199" s="42">
        <f t="shared" si="10"/>
        <v>45736.964724999998</v>
      </c>
      <c r="E199" s="42">
        <f t="shared" si="8"/>
        <v>8438.3800286684491</v>
      </c>
      <c r="F199" s="42">
        <f>IF(B199="","",$D$10/Details!$C$6*H198)</f>
        <v>37298.584696331549</v>
      </c>
      <c r="G199" s="42"/>
      <c r="H199" s="42">
        <f t="shared" si="11"/>
        <v>4254257.0138377948</v>
      </c>
    </row>
    <row r="200" spans="2:8" ht="18" x14ac:dyDescent="0.25">
      <c r="B200" s="40">
        <f t="shared" si="9"/>
        <v>168</v>
      </c>
      <c r="C200" s="41">
        <f>IF(B199:B566&lt;&gt;"",IF(Details!$B$6=26,IF(B200=1,$D$13,C199+14),IF(Details!$B$6=52,IF(B200=1,$D$13,C199+7),DATE(YEAR($D$13),MONTH($D$13)+(B200-1)*Details!$B$7,IF(Details!$B$6=24,IF(1-MOD(B200,2)=1,DAY($D$13)+14,DAY($D$13)),DAY($D$13))))),"")</f>
        <v>50891</v>
      </c>
      <c r="D200" s="42">
        <f t="shared" si="10"/>
        <v>45736.964724999998</v>
      </c>
      <c r="E200" s="42">
        <f t="shared" si="8"/>
        <v>8512.2158539192969</v>
      </c>
      <c r="F200" s="42">
        <f>IF(B200="","",$D$10/Details!$C$6*H199)</f>
        <v>37224.748871080701</v>
      </c>
      <c r="G200" s="42"/>
      <c r="H200" s="42">
        <f t="shared" si="11"/>
        <v>4245744.7979838755</v>
      </c>
    </row>
    <row r="201" spans="2:8" ht="18" x14ac:dyDescent="0.25">
      <c r="B201" s="40">
        <f t="shared" si="9"/>
        <v>169</v>
      </c>
      <c r="C201" s="41">
        <f>IF(B200:B567&lt;&gt;"",IF(Details!$B$6=26,IF(B201=1,$D$13,C200+14),IF(Details!$B$6=52,IF(B201=1,$D$13,C200+7),DATE(YEAR($D$13),MONTH($D$13)+(B201-1)*Details!$B$7,IF(Details!$B$6=24,IF(1-MOD(B201,2)=1,DAY($D$13)+14,DAY($D$13)),DAY($D$13))))),"")</f>
        <v>50922</v>
      </c>
      <c r="D201" s="42">
        <f t="shared" si="10"/>
        <v>45736.964724999998</v>
      </c>
      <c r="E201" s="42">
        <f t="shared" si="8"/>
        <v>8586.6977426410886</v>
      </c>
      <c r="F201" s="42">
        <f>IF(B201="","",$D$10/Details!$C$6*H200)</f>
        <v>37150.266982358909</v>
      </c>
      <c r="G201" s="42"/>
      <c r="H201" s="42">
        <f t="shared" si="11"/>
        <v>4237158.1002412345</v>
      </c>
    </row>
    <row r="202" spans="2:8" ht="18" x14ac:dyDescent="0.25">
      <c r="B202" s="40">
        <f t="shared" si="9"/>
        <v>170</v>
      </c>
      <c r="C202" s="41">
        <f>IF(B201:B568&lt;&gt;"",IF(Details!$B$6=26,IF(B202=1,$D$13,C201+14),IF(Details!$B$6=52,IF(B202=1,$D$13,C201+7),DATE(YEAR($D$13),MONTH($D$13)+(B202-1)*Details!$B$7,IF(Details!$B$6=24,IF(1-MOD(B202,2)=1,DAY($D$13)+14,DAY($D$13)),DAY($D$13))))),"")</f>
        <v>50952</v>
      </c>
      <c r="D202" s="42">
        <f t="shared" si="10"/>
        <v>45736.964724999998</v>
      </c>
      <c r="E202" s="42">
        <f t="shared" si="8"/>
        <v>8661.8313478892014</v>
      </c>
      <c r="F202" s="42">
        <f>IF(B202="","",$D$10/Details!$C$6*H201)</f>
        <v>37075.133377110797</v>
      </c>
      <c r="G202" s="42"/>
      <c r="H202" s="42">
        <f t="shared" si="11"/>
        <v>4228496.2688933453</v>
      </c>
    </row>
    <row r="203" spans="2:8" ht="18" x14ac:dyDescent="0.25">
      <c r="B203" s="40">
        <f t="shared" si="9"/>
        <v>171</v>
      </c>
      <c r="C203" s="41">
        <f>IF(B202:B569&lt;&gt;"",IF(Details!$B$6=26,IF(B203=1,$D$13,C202+14),IF(Details!$B$6=52,IF(B203=1,$D$13,C202+7),DATE(YEAR($D$13),MONTH($D$13)+(B203-1)*Details!$B$7,IF(Details!$B$6=24,IF(1-MOD(B203,2)=1,DAY($D$13)+14,DAY($D$13)),DAY($D$13))))),"")</f>
        <v>50983</v>
      </c>
      <c r="D203" s="42">
        <f t="shared" si="10"/>
        <v>45736.964724999998</v>
      </c>
      <c r="E203" s="42">
        <f t="shared" si="8"/>
        <v>8737.6223721832284</v>
      </c>
      <c r="F203" s="42">
        <f>IF(B203="","",$D$10/Details!$C$6*H202)</f>
        <v>36999.34235281677</v>
      </c>
      <c r="G203" s="42"/>
      <c r="H203" s="42">
        <f t="shared" si="11"/>
        <v>4219758.6465211622</v>
      </c>
    </row>
    <row r="204" spans="2:8" ht="18" x14ac:dyDescent="0.25">
      <c r="B204" s="40">
        <f t="shared" si="9"/>
        <v>172</v>
      </c>
      <c r="C204" s="41">
        <f>IF(B203:B570&lt;&gt;"",IF(Details!$B$6=26,IF(B204=1,$D$13,C203+14),IF(Details!$B$6=52,IF(B204=1,$D$13,C203+7),DATE(YEAR($D$13),MONTH($D$13)+(B204-1)*Details!$B$7,IF(Details!$B$6=24,IF(1-MOD(B204,2)=1,DAY($D$13)+14,DAY($D$13)),DAY($D$13))))),"")</f>
        <v>51014</v>
      </c>
      <c r="D204" s="42">
        <f t="shared" si="10"/>
        <v>45736.964724999998</v>
      </c>
      <c r="E204" s="42">
        <f t="shared" si="8"/>
        <v>8814.0765679398319</v>
      </c>
      <c r="F204" s="42">
        <f>IF(B204="","",$D$10/Details!$C$6*H203)</f>
        <v>36922.888157060166</v>
      </c>
      <c r="G204" s="42"/>
      <c r="H204" s="42">
        <f t="shared" si="11"/>
        <v>4210944.5699532228</v>
      </c>
    </row>
    <row r="205" spans="2:8" ht="18" x14ac:dyDescent="0.25">
      <c r="B205" s="40">
        <f t="shared" si="9"/>
        <v>173</v>
      </c>
      <c r="C205" s="41">
        <f>IF(B204:B571&lt;&gt;"",IF(Details!$B$6=26,IF(B205=1,$D$13,C204+14),IF(Details!$B$6=52,IF(B205=1,$D$13,C204+7),DATE(YEAR($D$13),MONTH($D$13)+(B205-1)*Details!$B$7,IF(Details!$B$6=24,IF(1-MOD(B205,2)=1,DAY($D$13)+14,DAY($D$13)),DAY($D$13))))),"")</f>
        <v>51044</v>
      </c>
      <c r="D205" s="42">
        <f t="shared" si="10"/>
        <v>45736.964724999998</v>
      </c>
      <c r="E205" s="42">
        <f t="shared" si="8"/>
        <v>8891.1997379093009</v>
      </c>
      <c r="F205" s="42">
        <f>IF(B205="","",$D$10/Details!$C$6*H204)</f>
        <v>36845.764987090697</v>
      </c>
      <c r="G205" s="42"/>
      <c r="H205" s="42">
        <f t="shared" si="11"/>
        <v>4202053.3702153135</v>
      </c>
    </row>
    <row r="206" spans="2:8" ht="18" x14ac:dyDescent="0.25">
      <c r="B206" s="40">
        <f t="shared" si="9"/>
        <v>174</v>
      </c>
      <c r="C206" s="41">
        <f>IF(B205:B572&lt;&gt;"",IF(Details!$B$6=26,IF(B206=1,$D$13,C205+14),IF(Details!$B$6=52,IF(B206=1,$D$13,C205+7),DATE(YEAR($D$13),MONTH($D$13)+(B206-1)*Details!$B$7,IF(Details!$B$6=24,IF(1-MOD(B206,2)=1,DAY($D$13)+14,DAY($D$13)),DAY($D$13))))),"")</f>
        <v>51075</v>
      </c>
      <c r="D206" s="42">
        <f t="shared" si="10"/>
        <v>45736.964724999998</v>
      </c>
      <c r="E206" s="42">
        <f t="shared" si="8"/>
        <v>8968.9977356160089</v>
      </c>
      <c r="F206" s="42">
        <f>IF(B206="","",$D$10/Details!$C$6*H205)</f>
        <v>36767.966989383989</v>
      </c>
      <c r="G206" s="42"/>
      <c r="H206" s="42">
        <f t="shared" si="11"/>
        <v>4193084.3724796977</v>
      </c>
    </row>
    <row r="207" spans="2:8" ht="18" x14ac:dyDescent="0.25">
      <c r="B207" s="40">
        <f t="shared" si="9"/>
        <v>175</v>
      </c>
      <c r="C207" s="41">
        <f>IF(B206:B573&lt;&gt;"",IF(Details!$B$6=26,IF(B207=1,$D$13,C206+14),IF(Details!$B$6=52,IF(B207=1,$D$13,C206+7),DATE(YEAR($D$13),MONTH($D$13)+(B207-1)*Details!$B$7,IF(Details!$B$6=24,IF(1-MOD(B207,2)=1,DAY($D$13)+14,DAY($D$13)),DAY($D$13))))),"")</f>
        <v>51105</v>
      </c>
      <c r="D207" s="42">
        <f t="shared" si="10"/>
        <v>45736.964724999998</v>
      </c>
      <c r="E207" s="42">
        <f t="shared" si="8"/>
        <v>9047.476465802647</v>
      </c>
      <c r="F207" s="42">
        <f>IF(B207="","",$D$10/Details!$C$6*H206)</f>
        <v>36689.488259197351</v>
      </c>
      <c r="G207" s="42"/>
      <c r="H207" s="42">
        <f t="shared" si="11"/>
        <v>4184036.896013895</v>
      </c>
    </row>
    <row r="208" spans="2:8" ht="18" x14ac:dyDescent="0.25">
      <c r="B208" s="40">
        <f t="shared" si="9"/>
        <v>176</v>
      </c>
      <c r="C208" s="41">
        <f>IF(B207:B574&lt;&gt;"",IF(Details!$B$6=26,IF(B208=1,$D$13,C207+14),IF(Details!$B$6=52,IF(B208=1,$D$13,C207+7),DATE(YEAR($D$13),MONTH($D$13)+(B208-1)*Details!$B$7,IF(Details!$B$6=24,IF(1-MOD(B208,2)=1,DAY($D$13)+14,DAY($D$13)),DAY($D$13))))),"")</f>
        <v>51136</v>
      </c>
      <c r="D208" s="42">
        <f t="shared" si="10"/>
        <v>45736.964724999998</v>
      </c>
      <c r="E208" s="42">
        <f t="shared" si="8"/>
        <v>9126.6418848784233</v>
      </c>
      <c r="F208" s="42">
        <f>IF(B208="","",$D$10/Details!$C$6*H207)</f>
        <v>36610.322840121575</v>
      </c>
      <c r="G208" s="42"/>
      <c r="H208" s="42">
        <f t="shared" si="11"/>
        <v>4174910.2541290168</v>
      </c>
    </row>
    <row r="209" spans="2:8" ht="18" x14ac:dyDescent="0.25">
      <c r="B209" s="40">
        <f t="shared" si="9"/>
        <v>177</v>
      </c>
      <c r="C209" s="41">
        <f>IF(B208:B575&lt;&gt;"",IF(Details!$B$6=26,IF(B209=1,$D$13,C208+14),IF(Details!$B$6=52,IF(B209=1,$D$13,C208+7),DATE(YEAR($D$13),MONTH($D$13)+(B209-1)*Details!$B$7,IF(Details!$B$6=24,IF(1-MOD(B209,2)=1,DAY($D$13)+14,DAY($D$13)),DAY($D$13))))),"")</f>
        <v>51167</v>
      </c>
      <c r="D209" s="42">
        <f t="shared" si="10"/>
        <v>45736.964724999998</v>
      </c>
      <c r="E209" s="42">
        <f t="shared" si="8"/>
        <v>9206.5000013711033</v>
      </c>
      <c r="F209" s="42">
        <f>IF(B209="","",$D$10/Details!$C$6*H208)</f>
        <v>36530.464723628895</v>
      </c>
      <c r="G209" s="42"/>
      <c r="H209" s="42">
        <f t="shared" si="11"/>
        <v>4165703.7541276459</v>
      </c>
    </row>
    <row r="210" spans="2:8" ht="18" x14ac:dyDescent="0.25">
      <c r="B210" s="40">
        <f t="shared" si="9"/>
        <v>178</v>
      </c>
      <c r="C210" s="41">
        <f>IF(B209:B576&lt;&gt;"",IF(Details!$B$6=26,IF(B210=1,$D$13,C209+14),IF(Details!$B$6=52,IF(B210=1,$D$13,C209+7),DATE(YEAR($D$13),MONTH($D$13)+(B210-1)*Details!$B$7,IF(Details!$B$6=24,IF(1-MOD(B210,2)=1,DAY($D$13)+14,DAY($D$13)),DAY($D$13))))),"")</f>
        <v>51196</v>
      </c>
      <c r="D210" s="42">
        <f t="shared" si="10"/>
        <v>45736.964724999998</v>
      </c>
      <c r="E210" s="42">
        <f t="shared" si="8"/>
        <v>9287.0568763831034</v>
      </c>
      <c r="F210" s="42">
        <f>IF(B210="","",$D$10/Details!$C$6*H209)</f>
        <v>36449.907848616895</v>
      </c>
      <c r="G210" s="42"/>
      <c r="H210" s="42">
        <f t="shared" si="11"/>
        <v>4156416.6972512626</v>
      </c>
    </row>
    <row r="211" spans="2:8" ht="18" x14ac:dyDescent="0.25">
      <c r="B211" s="40">
        <f t="shared" si="9"/>
        <v>179</v>
      </c>
      <c r="C211" s="41">
        <f>IF(B210:B577&lt;&gt;"",IF(Details!$B$6=26,IF(B211=1,$D$13,C210+14),IF(Details!$B$6=52,IF(B211=1,$D$13,C210+7),DATE(YEAR($D$13),MONTH($D$13)+(B211-1)*Details!$B$7,IF(Details!$B$6=24,IF(1-MOD(B211,2)=1,DAY($D$13)+14,DAY($D$13)),DAY($D$13))))),"")</f>
        <v>51227</v>
      </c>
      <c r="D211" s="42">
        <f t="shared" si="10"/>
        <v>45736.964724999998</v>
      </c>
      <c r="E211" s="42">
        <f t="shared" si="8"/>
        <v>9368.3186240514551</v>
      </c>
      <c r="F211" s="42">
        <f>IF(B211="","",$D$10/Details!$C$6*H210)</f>
        <v>36368.646100948543</v>
      </c>
      <c r="G211" s="42"/>
      <c r="H211" s="42">
        <f t="shared" si="11"/>
        <v>4147048.3786272113</v>
      </c>
    </row>
    <row r="212" spans="2:8" ht="18" x14ac:dyDescent="0.25">
      <c r="B212" s="40">
        <f t="shared" si="9"/>
        <v>180</v>
      </c>
      <c r="C212" s="41">
        <f>IF(B211:B578&lt;&gt;"",IF(Details!$B$6=26,IF(B212=1,$D$13,C211+14),IF(Details!$B$6=52,IF(B212=1,$D$13,C211+7),DATE(YEAR($D$13),MONTH($D$13)+(B212-1)*Details!$B$7,IF(Details!$B$6=24,IF(1-MOD(B212,2)=1,DAY($D$13)+14,DAY($D$13)),DAY($D$13))))),"")</f>
        <v>51257</v>
      </c>
      <c r="D212" s="42">
        <f t="shared" si="10"/>
        <v>45736.964724999998</v>
      </c>
      <c r="E212" s="42">
        <f t="shared" si="8"/>
        <v>9450.2914120119021</v>
      </c>
      <c r="F212" s="42">
        <f>IF(B212="","",$D$10/Details!$C$6*H211)</f>
        <v>36286.673312988096</v>
      </c>
      <c r="G212" s="42"/>
      <c r="H212" s="42">
        <f t="shared" si="11"/>
        <v>4137598.0872151996</v>
      </c>
    </row>
    <row r="213" spans="2:8" ht="18" x14ac:dyDescent="0.25">
      <c r="B213" s="40">
        <f t="shared" si="9"/>
        <v>181</v>
      </c>
      <c r="C213" s="41">
        <f>IF(B212:B579&lt;&gt;"",IF(Details!$B$6=26,IF(B213=1,$D$13,C212+14),IF(Details!$B$6=52,IF(B213=1,$D$13,C212+7),DATE(YEAR($D$13),MONTH($D$13)+(B213-1)*Details!$B$7,IF(Details!$B$6=24,IF(1-MOD(B213,2)=1,DAY($D$13)+14,DAY($D$13)),DAY($D$13))))),"")</f>
        <v>51288</v>
      </c>
      <c r="D213" s="42">
        <f t="shared" si="10"/>
        <v>45736.964724999998</v>
      </c>
      <c r="E213" s="42">
        <f t="shared" si="8"/>
        <v>9532.9814618670061</v>
      </c>
      <c r="F213" s="42">
        <f>IF(B213="","",$D$10/Details!$C$6*H212)</f>
        <v>36203.983263132992</v>
      </c>
      <c r="G213" s="42"/>
      <c r="H213" s="42">
        <f t="shared" si="11"/>
        <v>4128065.1057533324</v>
      </c>
    </row>
    <row r="214" spans="2:8" ht="18" x14ac:dyDescent="0.25">
      <c r="B214" s="40">
        <f t="shared" si="9"/>
        <v>182</v>
      </c>
      <c r="C214" s="41">
        <f>IF(B213:B580&lt;&gt;"",IF(Details!$B$6=26,IF(B214=1,$D$13,C213+14),IF(Details!$B$6=52,IF(B214=1,$D$13,C213+7),DATE(YEAR($D$13),MONTH($D$13)+(B214-1)*Details!$B$7,IF(Details!$B$6=24,IF(1-MOD(B214,2)=1,DAY($D$13)+14,DAY($D$13)),DAY($D$13))))),"")</f>
        <v>51318</v>
      </c>
      <c r="D214" s="42">
        <f t="shared" si="10"/>
        <v>45736.964724999998</v>
      </c>
      <c r="E214" s="42">
        <f t="shared" si="8"/>
        <v>9616.395049658342</v>
      </c>
      <c r="F214" s="42">
        <f>IF(B214="","",$D$10/Details!$C$6*H213)</f>
        <v>36120.569675341656</v>
      </c>
      <c r="G214" s="42"/>
      <c r="H214" s="42">
        <f t="shared" si="11"/>
        <v>4118448.7107036742</v>
      </c>
    </row>
    <row r="215" spans="2:8" ht="18" x14ac:dyDescent="0.25">
      <c r="B215" s="40">
        <f t="shared" si="9"/>
        <v>183</v>
      </c>
      <c r="C215" s="41">
        <f>IF(B214:B581&lt;&gt;"",IF(Details!$B$6=26,IF(B215=1,$D$13,C214+14),IF(Details!$B$6=52,IF(B215=1,$D$13,C214+7),DATE(YEAR($D$13),MONTH($D$13)+(B215-1)*Details!$B$7,IF(Details!$B$6=24,IF(1-MOD(B215,2)=1,DAY($D$13)+14,DAY($D$13)),DAY($D$13))))),"")</f>
        <v>51349</v>
      </c>
      <c r="D215" s="42">
        <f t="shared" si="10"/>
        <v>45736.964724999998</v>
      </c>
      <c r="E215" s="42">
        <f t="shared" si="8"/>
        <v>9700.5385063428548</v>
      </c>
      <c r="F215" s="42">
        <f>IF(B215="","",$D$10/Details!$C$6*H214)</f>
        <v>36036.426218657143</v>
      </c>
      <c r="G215" s="42"/>
      <c r="H215" s="42">
        <f t="shared" si="11"/>
        <v>4108748.1721973312</v>
      </c>
    </row>
    <row r="216" spans="2:8" ht="18" x14ac:dyDescent="0.25">
      <c r="B216" s="40">
        <f t="shared" si="9"/>
        <v>184</v>
      </c>
      <c r="C216" s="41">
        <f>IF(B215:B582&lt;&gt;"",IF(Details!$B$6=26,IF(B216=1,$D$13,C215+14),IF(Details!$B$6=52,IF(B216=1,$D$13,C215+7),DATE(YEAR($D$13),MONTH($D$13)+(B216-1)*Details!$B$7,IF(Details!$B$6=24,IF(1-MOD(B216,2)=1,DAY($D$13)+14,DAY($D$13)),DAY($D$13))))),"")</f>
        <v>51380</v>
      </c>
      <c r="D216" s="42">
        <f t="shared" si="10"/>
        <v>45736.964724999998</v>
      </c>
      <c r="E216" s="42">
        <f t="shared" si="8"/>
        <v>9785.4182182733566</v>
      </c>
      <c r="F216" s="42">
        <f>IF(B216="","",$D$10/Details!$C$6*H215)</f>
        <v>35951.546506726641</v>
      </c>
      <c r="G216" s="42"/>
      <c r="H216" s="42">
        <f t="shared" si="11"/>
        <v>4098962.753979058</v>
      </c>
    </row>
    <row r="217" spans="2:8" ht="18" x14ac:dyDescent="0.25">
      <c r="B217" s="40">
        <f t="shared" si="9"/>
        <v>185</v>
      </c>
      <c r="C217" s="41">
        <f>IF(B216:B583&lt;&gt;"",IF(Details!$B$6=26,IF(B217=1,$D$13,C216+14),IF(Details!$B$6=52,IF(B217=1,$D$13,C216+7),DATE(YEAR($D$13),MONTH($D$13)+(B217-1)*Details!$B$7,IF(Details!$B$6=24,IF(1-MOD(B217,2)=1,DAY($D$13)+14,DAY($D$13)),DAY($D$13))))),"")</f>
        <v>51410</v>
      </c>
      <c r="D217" s="42">
        <f t="shared" si="10"/>
        <v>45736.964724999998</v>
      </c>
      <c r="E217" s="42">
        <f t="shared" si="8"/>
        <v>9871.0406276832437</v>
      </c>
      <c r="F217" s="42">
        <f>IF(B217="","",$D$10/Details!$C$6*H216)</f>
        <v>35865.924097316754</v>
      </c>
      <c r="G217" s="42"/>
      <c r="H217" s="42">
        <f t="shared" si="11"/>
        <v>4089091.713351375</v>
      </c>
    </row>
    <row r="218" spans="2:8" ht="18" x14ac:dyDescent="0.25">
      <c r="B218" s="40">
        <f t="shared" si="9"/>
        <v>186</v>
      </c>
      <c r="C218" s="41">
        <f>IF(B217:B584&lt;&gt;"",IF(Details!$B$6=26,IF(B218=1,$D$13,C217+14),IF(Details!$B$6=52,IF(B218=1,$D$13,C217+7),DATE(YEAR($D$13),MONTH($D$13)+(B218-1)*Details!$B$7,IF(Details!$B$6=24,IF(1-MOD(B218,2)=1,DAY($D$13)+14,DAY($D$13)),DAY($D$13))))),"")</f>
        <v>51441</v>
      </c>
      <c r="D218" s="42">
        <f t="shared" si="10"/>
        <v>45736.964724999998</v>
      </c>
      <c r="E218" s="42">
        <f t="shared" si="8"/>
        <v>9957.4122331754697</v>
      </c>
      <c r="F218" s="42">
        <f>IF(B218="","",$D$10/Details!$C$6*H217)</f>
        <v>35779.552491824528</v>
      </c>
      <c r="G218" s="42"/>
      <c r="H218" s="42">
        <f t="shared" si="11"/>
        <v>4079134.3011181997</v>
      </c>
    </row>
    <row r="219" spans="2:8" ht="18" x14ac:dyDescent="0.25">
      <c r="B219" s="40">
        <f t="shared" si="9"/>
        <v>187</v>
      </c>
      <c r="C219" s="41">
        <f>IF(B218:B585&lt;&gt;"",IF(Details!$B$6=26,IF(B219=1,$D$13,C218+14),IF(Details!$B$6=52,IF(B219=1,$D$13,C218+7),DATE(YEAR($D$13),MONTH($D$13)+(B219-1)*Details!$B$7,IF(Details!$B$6=24,IF(1-MOD(B219,2)=1,DAY($D$13)+14,DAY($D$13)),DAY($D$13))))),"")</f>
        <v>51471</v>
      </c>
      <c r="D219" s="42">
        <f t="shared" si="10"/>
        <v>45736.964724999998</v>
      </c>
      <c r="E219" s="42">
        <f t="shared" si="8"/>
        <v>10044.539590215754</v>
      </c>
      <c r="F219" s="42">
        <f>IF(B219="","",$D$10/Details!$C$6*H218)</f>
        <v>35692.425134784244</v>
      </c>
      <c r="G219" s="42"/>
      <c r="H219" s="42">
        <f t="shared" si="11"/>
        <v>4069089.7615279839</v>
      </c>
    </row>
    <row r="220" spans="2:8" ht="18" x14ac:dyDescent="0.25">
      <c r="B220" s="40">
        <f t="shared" si="9"/>
        <v>188</v>
      </c>
      <c r="C220" s="41">
        <f>IF(B219:B586&lt;&gt;"",IF(Details!$B$6=26,IF(B220=1,$D$13,C219+14),IF(Details!$B$6=52,IF(B220=1,$D$13,C219+7),DATE(YEAR($D$13),MONTH($D$13)+(B220-1)*Details!$B$7,IF(Details!$B$6=24,IF(1-MOD(B220,2)=1,DAY($D$13)+14,DAY($D$13)),DAY($D$13))))),"")</f>
        <v>51502</v>
      </c>
      <c r="D220" s="42">
        <f t="shared" si="10"/>
        <v>45736.964724999998</v>
      </c>
      <c r="E220" s="42">
        <f t="shared" si="8"/>
        <v>10132.429311630141</v>
      </c>
      <c r="F220" s="42">
        <f>IF(B220="","",$D$10/Details!$C$6*H219)</f>
        <v>35604.535413369857</v>
      </c>
      <c r="G220" s="42"/>
      <c r="H220" s="42">
        <f t="shared" si="11"/>
        <v>4058957.3322163536</v>
      </c>
    </row>
    <row r="221" spans="2:8" ht="18" x14ac:dyDescent="0.25">
      <c r="B221" s="40">
        <f t="shared" si="9"/>
        <v>189</v>
      </c>
      <c r="C221" s="41">
        <f>IF(B220:B587&lt;&gt;"",IF(Details!$B$6=26,IF(B221=1,$D$13,C220+14),IF(Details!$B$6=52,IF(B221=1,$D$13,C220+7),DATE(YEAR($D$13),MONTH($D$13)+(B221-1)*Details!$B$7,IF(Details!$B$6=24,IF(1-MOD(B221,2)=1,DAY($D$13)+14,DAY($D$13)),DAY($D$13))))),"")</f>
        <v>51533</v>
      </c>
      <c r="D221" s="42">
        <f t="shared" si="10"/>
        <v>45736.964724999998</v>
      </c>
      <c r="E221" s="42">
        <f t="shared" si="8"/>
        <v>10221.08806810691</v>
      </c>
      <c r="F221" s="42">
        <f>IF(B221="","",$D$10/Details!$C$6*H220)</f>
        <v>35515.876656893088</v>
      </c>
      <c r="G221" s="42"/>
      <c r="H221" s="42">
        <f t="shared" si="11"/>
        <v>4048736.2441482469</v>
      </c>
    </row>
    <row r="222" spans="2:8" ht="18" x14ac:dyDescent="0.25">
      <c r="B222" s="40">
        <f t="shared" si="9"/>
        <v>190</v>
      </c>
      <c r="C222" s="41">
        <f>IF(B221:B588&lt;&gt;"",IF(Details!$B$6=26,IF(B222=1,$D$13,C221+14),IF(Details!$B$6=52,IF(B222=1,$D$13,C221+7),DATE(YEAR($D$13),MONTH($D$13)+(B222-1)*Details!$B$7,IF(Details!$B$6=24,IF(1-MOD(B222,2)=1,DAY($D$13)+14,DAY($D$13)),DAY($D$13))))),"")</f>
        <v>51561</v>
      </c>
      <c r="D222" s="42">
        <f t="shared" si="10"/>
        <v>45736.964724999998</v>
      </c>
      <c r="E222" s="42">
        <f t="shared" si="8"/>
        <v>10310.522588702843</v>
      </c>
      <c r="F222" s="42">
        <f>IF(B222="","",$D$10/Details!$C$6*H221)</f>
        <v>35426.442136297155</v>
      </c>
      <c r="G222" s="42"/>
      <c r="H222" s="42">
        <f t="shared" si="11"/>
        <v>4038425.7215595441</v>
      </c>
    </row>
    <row r="223" spans="2:8" ht="18" x14ac:dyDescent="0.25">
      <c r="B223" s="40">
        <f t="shared" si="9"/>
        <v>191</v>
      </c>
      <c r="C223" s="41">
        <f>IF(B222:B589&lt;&gt;"",IF(Details!$B$6=26,IF(B223=1,$D$13,C222+14),IF(Details!$B$6=52,IF(B223=1,$D$13,C222+7),DATE(YEAR($D$13),MONTH($D$13)+(B223-1)*Details!$B$7,IF(Details!$B$6=24,IF(1-MOD(B223,2)=1,DAY($D$13)+14,DAY($D$13)),DAY($D$13))))),"")</f>
        <v>51592</v>
      </c>
      <c r="D223" s="42">
        <f t="shared" si="10"/>
        <v>45736.964724999998</v>
      </c>
      <c r="E223" s="42">
        <f t="shared" si="8"/>
        <v>10400.73966135399</v>
      </c>
      <c r="F223" s="42">
        <f>IF(B223="","",$D$10/Details!$C$6*H222)</f>
        <v>35336.225063646008</v>
      </c>
      <c r="G223" s="42"/>
      <c r="H223" s="42">
        <f t="shared" si="11"/>
        <v>4028024.98189819</v>
      </c>
    </row>
    <row r="224" spans="2:8" ht="18" x14ac:dyDescent="0.25">
      <c r="B224" s="40">
        <f t="shared" si="9"/>
        <v>192</v>
      </c>
      <c r="C224" s="41">
        <f>IF(B223:B590&lt;&gt;"",IF(Details!$B$6=26,IF(B224=1,$D$13,C223+14),IF(Details!$B$6=52,IF(B224=1,$D$13,C223+7),DATE(YEAR($D$13),MONTH($D$13)+(B224-1)*Details!$B$7,IF(Details!$B$6=24,IF(1-MOD(B224,2)=1,DAY($D$13)+14,DAY($D$13)),DAY($D$13))))),"")</f>
        <v>51622</v>
      </c>
      <c r="D224" s="42">
        <f t="shared" si="10"/>
        <v>45736.964724999998</v>
      </c>
      <c r="E224" s="42">
        <f t="shared" si="8"/>
        <v>10491.746133390836</v>
      </c>
      <c r="F224" s="42">
        <f>IF(B224="","",$D$10/Details!$C$6*H223)</f>
        <v>35245.218591609162</v>
      </c>
      <c r="G224" s="42"/>
      <c r="H224" s="42">
        <f t="shared" si="11"/>
        <v>4017533.2357647992</v>
      </c>
    </row>
    <row r="225" spans="2:8" ht="18" x14ac:dyDescent="0.25">
      <c r="B225" s="40">
        <f t="shared" si="9"/>
        <v>193</v>
      </c>
      <c r="C225" s="41">
        <f>IF(B224:B591&lt;&gt;"",IF(Details!$B$6=26,IF(B225=1,$D$13,C224+14),IF(Details!$B$6=52,IF(B225=1,$D$13,C224+7),DATE(YEAR($D$13),MONTH($D$13)+(B225-1)*Details!$B$7,IF(Details!$B$6=24,IF(1-MOD(B225,2)=1,DAY($D$13)+14,DAY($D$13)),DAY($D$13))))),"")</f>
        <v>51653</v>
      </c>
      <c r="D225" s="42">
        <f t="shared" si="10"/>
        <v>45736.964724999998</v>
      </c>
      <c r="E225" s="42">
        <f t="shared" ref="E225:E288" si="12">IF(B225="","",IF(H224&lt;$D$12,D225,D225-F225))</f>
        <v>10583.54891205801</v>
      </c>
      <c r="F225" s="42">
        <f>IF(B225="","",$D$10/Details!$C$6*H224)</f>
        <v>35153.415812941988</v>
      </c>
      <c r="G225" s="42"/>
      <c r="H225" s="42">
        <f t="shared" si="11"/>
        <v>4006949.6868527411</v>
      </c>
    </row>
    <row r="226" spans="2:8" ht="18" x14ac:dyDescent="0.25">
      <c r="B226" s="40">
        <f t="shared" ref="B226:B289" si="13">IF(B225&lt;$H$9,IF(H225&gt;0,B225+1,""),"")</f>
        <v>194</v>
      </c>
      <c r="C226" s="41">
        <f>IF(B225:B592&lt;&gt;"",IF(Details!$B$6=26,IF(B226=1,$D$13,C225+14),IF(Details!$B$6=52,IF(B226=1,$D$13,C225+7),DATE(YEAR($D$13),MONTH($D$13)+(B226-1)*Details!$B$7,IF(Details!$B$6=24,IF(1-MOD(B226,2)=1,DAY($D$13)+14,DAY($D$13)),DAY($D$13))))),"")</f>
        <v>51683</v>
      </c>
      <c r="D226" s="42">
        <f t="shared" ref="D226:D289" si="14">IF(B226="","",IF(H225&lt;$D$12,H225,$D$12))</f>
        <v>45736.964724999998</v>
      </c>
      <c r="E226" s="42">
        <f t="shared" si="12"/>
        <v>10676.15496503852</v>
      </c>
      <c r="F226" s="42">
        <f>IF(B226="","",$D$10/Details!$C$6*H225)</f>
        <v>35060.809759961478</v>
      </c>
      <c r="G226" s="42"/>
      <c r="H226" s="42">
        <f t="shared" si="11"/>
        <v>3996273.5318877026</v>
      </c>
    </row>
    <row r="227" spans="2:8" ht="18" x14ac:dyDescent="0.25">
      <c r="B227" s="40">
        <f t="shared" si="13"/>
        <v>195</v>
      </c>
      <c r="C227" s="41">
        <f>IF(B226:B593&lt;&gt;"",IF(Details!$B$6=26,IF(B227=1,$D$13,C226+14),IF(Details!$B$6=52,IF(B227=1,$D$13,C226+7),DATE(YEAR($D$13),MONTH($D$13)+(B227-1)*Details!$B$7,IF(Details!$B$6=24,IF(1-MOD(B227,2)=1,DAY($D$13)+14,DAY($D$13)),DAY($D$13))))),"")</f>
        <v>51714</v>
      </c>
      <c r="D227" s="42">
        <f t="shared" si="14"/>
        <v>45736.964724999998</v>
      </c>
      <c r="E227" s="42">
        <f t="shared" si="12"/>
        <v>10769.571320982606</v>
      </c>
      <c r="F227" s="42">
        <f>IF(B227="","",$D$10/Details!$C$6*H226)</f>
        <v>34967.393404017392</v>
      </c>
      <c r="G227" s="42"/>
      <c r="H227" s="42">
        <f t="shared" ref="H227:H290" si="15">IF(E227="","",IF(H226-E227-G227&lt;0, 0, H226-E227-G227))</f>
        <v>3985503.96056672</v>
      </c>
    </row>
    <row r="228" spans="2:8" ht="18" x14ac:dyDescent="0.25">
      <c r="B228" s="40">
        <f t="shared" si="13"/>
        <v>196</v>
      </c>
      <c r="C228" s="41">
        <f>IF(B227:B594&lt;&gt;"",IF(Details!$B$6=26,IF(B228=1,$D$13,C227+14),IF(Details!$B$6=52,IF(B228=1,$D$13,C227+7),DATE(YEAR($D$13),MONTH($D$13)+(B228-1)*Details!$B$7,IF(Details!$B$6=24,IF(1-MOD(B228,2)=1,DAY($D$13)+14,DAY($D$13)),DAY($D$13))))),"")</f>
        <v>51745</v>
      </c>
      <c r="D228" s="42">
        <f t="shared" si="14"/>
        <v>45736.964724999998</v>
      </c>
      <c r="E228" s="42">
        <f t="shared" si="12"/>
        <v>10863.805070041199</v>
      </c>
      <c r="F228" s="42">
        <f>IF(B228="","",$D$10/Details!$C$6*H227)</f>
        <v>34873.159654958799</v>
      </c>
      <c r="G228" s="42"/>
      <c r="H228" s="42">
        <f t="shared" si="15"/>
        <v>3974640.1554966788</v>
      </c>
    </row>
    <row r="229" spans="2:8" ht="18" x14ac:dyDescent="0.25">
      <c r="B229" s="40">
        <f t="shared" si="13"/>
        <v>197</v>
      </c>
      <c r="C229" s="41">
        <f>IF(B228:B595&lt;&gt;"",IF(Details!$B$6=26,IF(B229=1,$D$13,C228+14),IF(Details!$B$6=52,IF(B229=1,$D$13,C228+7),DATE(YEAR($D$13),MONTH($D$13)+(B229-1)*Details!$B$7,IF(Details!$B$6=24,IF(1-MOD(B229,2)=1,DAY($D$13)+14,DAY($D$13)),DAY($D$13))))),"")</f>
        <v>51775</v>
      </c>
      <c r="D229" s="42">
        <f t="shared" si="14"/>
        <v>45736.964724999998</v>
      </c>
      <c r="E229" s="42">
        <f t="shared" si="12"/>
        <v>10958.86336440406</v>
      </c>
      <c r="F229" s="42">
        <f>IF(B229="","",$D$10/Details!$C$6*H228)</f>
        <v>34778.101360595938</v>
      </c>
      <c r="G229" s="42"/>
      <c r="H229" s="42">
        <f t="shared" si="15"/>
        <v>3963681.2921322747</v>
      </c>
    </row>
    <row r="230" spans="2:8" ht="18" x14ac:dyDescent="0.25">
      <c r="B230" s="40">
        <f t="shared" si="13"/>
        <v>198</v>
      </c>
      <c r="C230" s="41">
        <f>IF(B229:B596&lt;&gt;"",IF(Details!$B$6=26,IF(B230=1,$D$13,C229+14),IF(Details!$B$6=52,IF(B230=1,$D$13,C229+7),DATE(YEAR($D$13),MONTH($D$13)+(B230-1)*Details!$B$7,IF(Details!$B$6=24,IF(1-MOD(B230,2)=1,DAY($D$13)+14,DAY($D$13)),DAY($D$13))))),"")</f>
        <v>51806</v>
      </c>
      <c r="D230" s="42">
        <f t="shared" si="14"/>
        <v>45736.964724999998</v>
      </c>
      <c r="E230" s="42">
        <f t="shared" si="12"/>
        <v>11054.7534188426</v>
      </c>
      <c r="F230" s="42">
        <f>IF(B230="","",$D$10/Details!$C$6*H229)</f>
        <v>34682.211306157398</v>
      </c>
      <c r="G230" s="42"/>
      <c r="H230" s="42">
        <f t="shared" si="15"/>
        <v>3952626.5387134319</v>
      </c>
    </row>
    <row r="231" spans="2:8" ht="18" x14ac:dyDescent="0.25">
      <c r="B231" s="40">
        <f t="shared" si="13"/>
        <v>199</v>
      </c>
      <c r="C231" s="41">
        <f>IF(B230:B597&lt;&gt;"",IF(Details!$B$6=26,IF(B231=1,$D$13,C230+14),IF(Details!$B$6=52,IF(B231=1,$D$13,C230+7),DATE(YEAR($D$13),MONTH($D$13)+(B231-1)*Details!$B$7,IF(Details!$B$6=24,IF(1-MOD(B231,2)=1,DAY($D$13)+14,DAY($D$13)),DAY($D$13))))),"")</f>
        <v>51836</v>
      </c>
      <c r="D231" s="42">
        <f t="shared" si="14"/>
        <v>45736.964724999998</v>
      </c>
      <c r="E231" s="42">
        <f t="shared" si="12"/>
        <v>11151.482511257469</v>
      </c>
      <c r="F231" s="42">
        <f>IF(B231="","",$D$10/Details!$C$6*H230)</f>
        <v>34585.482213742529</v>
      </c>
      <c r="G231" s="42"/>
      <c r="H231" s="42">
        <f t="shared" si="15"/>
        <v>3941475.0562021746</v>
      </c>
    </row>
    <row r="232" spans="2:8" ht="18" x14ac:dyDescent="0.25">
      <c r="B232" s="40">
        <f t="shared" si="13"/>
        <v>200</v>
      </c>
      <c r="C232" s="41">
        <f>IF(B231:B598&lt;&gt;"",IF(Details!$B$6=26,IF(B232=1,$D$13,C231+14),IF(Details!$B$6=52,IF(B232=1,$D$13,C231+7),DATE(YEAR($D$13),MONTH($D$13)+(B232-1)*Details!$B$7,IF(Details!$B$6=24,IF(1-MOD(B232,2)=1,DAY($D$13)+14,DAY($D$13)),DAY($D$13))))),"")</f>
        <v>51867</v>
      </c>
      <c r="D232" s="42">
        <f t="shared" si="14"/>
        <v>45736.964724999998</v>
      </c>
      <c r="E232" s="42">
        <f t="shared" si="12"/>
        <v>11249.057983230974</v>
      </c>
      <c r="F232" s="42">
        <f>IF(B232="","",$D$10/Details!$C$6*H231)</f>
        <v>34487.906741769024</v>
      </c>
      <c r="G232" s="42"/>
      <c r="H232" s="42">
        <f t="shared" si="15"/>
        <v>3930225.9982189438</v>
      </c>
    </row>
    <row r="233" spans="2:8" ht="18" x14ac:dyDescent="0.25">
      <c r="B233" s="40">
        <f t="shared" si="13"/>
        <v>201</v>
      </c>
      <c r="C233" s="41">
        <f>IF(B232:B599&lt;&gt;"",IF(Details!$B$6=26,IF(B233=1,$D$13,C232+14),IF(Details!$B$6=52,IF(B233=1,$D$13,C232+7),DATE(YEAR($D$13),MONTH($D$13)+(B233-1)*Details!$B$7,IF(Details!$B$6=24,IF(1-MOD(B233,2)=1,DAY($D$13)+14,DAY($D$13)),DAY($D$13))))),"")</f>
        <v>51898</v>
      </c>
      <c r="D233" s="42">
        <f t="shared" si="14"/>
        <v>45736.964724999998</v>
      </c>
      <c r="E233" s="42">
        <f t="shared" si="12"/>
        <v>11347.48724058424</v>
      </c>
      <c r="F233" s="42">
        <f>IF(B233="","",$D$10/Details!$C$6*H232)</f>
        <v>34389.477484415758</v>
      </c>
      <c r="G233" s="42"/>
      <c r="H233" s="42">
        <f t="shared" si="15"/>
        <v>3918878.5109783597</v>
      </c>
    </row>
    <row r="234" spans="2:8" ht="18" x14ac:dyDescent="0.25">
      <c r="B234" s="40">
        <f t="shared" si="13"/>
        <v>202</v>
      </c>
      <c r="C234" s="41">
        <f>IF(B233:B600&lt;&gt;"",IF(Details!$B$6=26,IF(B234=1,$D$13,C233+14),IF(Details!$B$6=52,IF(B234=1,$D$13,C233+7),DATE(YEAR($D$13),MONTH($D$13)+(B234-1)*Details!$B$7,IF(Details!$B$6=24,IF(1-MOD(B234,2)=1,DAY($D$13)+14,DAY($D$13)),DAY($D$13))))),"")</f>
        <v>51926</v>
      </c>
      <c r="D234" s="42">
        <f t="shared" si="14"/>
        <v>45736.964724999998</v>
      </c>
      <c r="E234" s="42">
        <f t="shared" si="12"/>
        <v>11446.777753939357</v>
      </c>
      <c r="F234" s="42">
        <f>IF(B234="","",$D$10/Details!$C$6*H233)</f>
        <v>34290.186971060641</v>
      </c>
      <c r="G234" s="42"/>
      <c r="H234" s="42">
        <f t="shared" si="15"/>
        <v>3907431.7332244203</v>
      </c>
    </row>
    <row r="235" spans="2:8" ht="18" x14ac:dyDescent="0.25">
      <c r="B235" s="40">
        <f t="shared" si="13"/>
        <v>203</v>
      </c>
      <c r="C235" s="41">
        <f>IF(B234:B601&lt;&gt;"",IF(Details!$B$6=26,IF(B235=1,$D$13,C234+14),IF(Details!$B$6=52,IF(B235=1,$D$13,C234+7),DATE(YEAR($D$13),MONTH($D$13)+(B235-1)*Details!$B$7,IF(Details!$B$6=24,IF(1-MOD(B235,2)=1,DAY($D$13)+14,DAY($D$13)),DAY($D$13))))),"")</f>
        <v>51957</v>
      </c>
      <c r="D235" s="42">
        <f t="shared" si="14"/>
        <v>45736.964724999998</v>
      </c>
      <c r="E235" s="42">
        <f t="shared" si="12"/>
        <v>11546.937059286327</v>
      </c>
      <c r="F235" s="42">
        <f>IF(B235="","",$D$10/Details!$C$6*H234)</f>
        <v>34190.027665713671</v>
      </c>
      <c r="G235" s="42"/>
      <c r="H235" s="42">
        <f t="shared" si="15"/>
        <v>3895884.7961651338</v>
      </c>
    </row>
    <row r="236" spans="2:8" ht="18" x14ac:dyDescent="0.25">
      <c r="B236" s="40">
        <f t="shared" si="13"/>
        <v>204</v>
      </c>
      <c r="C236" s="41">
        <f>IF(B235:B602&lt;&gt;"",IF(Details!$B$6=26,IF(B236=1,$D$13,C235+14),IF(Details!$B$6=52,IF(B236=1,$D$13,C235+7),DATE(YEAR($D$13),MONTH($D$13)+(B236-1)*Details!$B$7,IF(Details!$B$6=24,IF(1-MOD(B236,2)=1,DAY($D$13)+14,DAY($D$13)),DAY($D$13))))),"")</f>
        <v>51987</v>
      </c>
      <c r="D236" s="42">
        <f t="shared" si="14"/>
        <v>45736.964724999998</v>
      </c>
      <c r="E236" s="42">
        <f t="shared" si="12"/>
        <v>11647.972758555079</v>
      </c>
      <c r="F236" s="42">
        <f>IF(B236="","",$D$10/Details!$C$6*H235)</f>
        <v>34088.991966444919</v>
      </c>
      <c r="G236" s="42"/>
      <c r="H236" s="42">
        <f t="shared" si="15"/>
        <v>3884236.823406579</v>
      </c>
    </row>
    <row r="237" spans="2:8" ht="18" x14ac:dyDescent="0.25">
      <c r="B237" s="40">
        <f t="shared" si="13"/>
        <v>205</v>
      </c>
      <c r="C237" s="41">
        <f>IF(B236:B603&lt;&gt;"",IF(Details!$B$6=26,IF(B237=1,$D$13,C236+14),IF(Details!$B$6=52,IF(B237=1,$D$13,C236+7),DATE(YEAR($D$13),MONTH($D$13)+(B237-1)*Details!$B$7,IF(Details!$B$6=24,IF(1-MOD(B237,2)=1,DAY($D$13)+14,DAY($D$13)),DAY($D$13))))),"")</f>
        <v>52018</v>
      </c>
      <c r="D237" s="42">
        <f t="shared" si="14"/>
        <v>45736.964724999998</v>
      </c>
      <c r="E237" s="42">
        <f t="shared" si="12"/>
        <v>11749.892520192436</v>
      </c>
      <c r="F237" s="42">
        <f>IF(B237="","",$D$10/Details!$C$6*H236)</f>
        <v>33987.072204807562</v>
      </c>
      <c r="G237" s="42"/>
      <c r="H237" s="42">
        <f t="shared" si="15"/>
        <v>3872486.9308863864</v>
      </c>
    </row>
    <row r="238" spans="2:8" ht="18" x14ac:dyDescent="0.25">
      <c r="B238" s="40">
        <f t="shared" si="13"/>
        <v>206</v>
      </c>
      <c r="C238" s="41">
        <f>IF(B237:B604&lt;&gt;"",IF(Details!$B$6=26,IF(B238=1,$D$13,C237+14),IF(Details!$B$6=52,IF(B238=1,$D$13,C237+7),DATE(YEAR($D$13),MONTH($D$13)+(B238-1)*Details!$B$7,IF(Details!$B$6=24,IF(1-MOD(B238,2)=1,DAY($D$13)+14,DAY($D$13)),DAY($D$13))))),"")</f>
        <v>52048</v>
      </c>
      <c r="D238" s="42">
        <f t="shared" si="14"/>
        <v>45736.964724999998</v>
      </c>
      <c r="E238" s="42">
        <f t="shared" si="12"/>
        <v>11852.704079744122</v>
      </c>
      <c r="F238" s="42">
        <f>IF(B238="","",$D$10/Details!$C$6*H237)</f>
        <v>33884.260645255876</v>
      </c>
      <c r="G238" s="42"/>
      <c r="H238" s="42">
        <f t="shared" si="15"/>
        <v>3860634.2268066425</v>
      </c>
    </row>
    <row r="239" spans="2:8" ht="18" x14ac:dyDescent="0.25">
      <c r="B239" s="40">
        <f t="shared" si="13"/>
        <v>207</v>
      </c>
      <c r="C239" s="41">
        <f>IF(B238:B605&lt;&gt;"",IF(Details!$B$6=26,IF(B239=1,$D$13,C238+14),IF(Details!$B$6=52,IF(B239=1,$D$13,C238+7),DATE(YEAR($D$13),MONTH($D$13)+(B239-1)*Details!$B$7,IF(Details!$B$6=24,IF(1-MOD(B239,2)=1,DAY($D$13)+14,DAY($D$13)),DAY($D$13))))),"")</f>
        <v>52079</v>
      </c>
      <c r="D239" s="42">
        <f t="shared" si="14"/>
        <v>45736.964724999998</v>
      </c>
      <c r="E239" s="42">
        <f t="shared" si="12"/>
        <v>11956.415240441878</v>
      </c>
      <c r="F239" s="42">
        <f>IF(B239="","",$D$10/Details!$C$6*H238)</f>
        <v>33780.54948455812</v>
      </c>
      <c r="G239" s="42"/>
      <c r="H239" s="42">
        <f t="shared" si="15"/>
        <v>3848677.8115662006</v>
      </c>
    </row>
    <row r="240" spans="2:8" ht="18" x14ac:dyDescent="0.25">
      <c r="B240" s="40">
        <f t="shared" si="13"/>
        <v>208</v>
      </c>
      <c r="C240" s="41">
        <f>IF(B239:B606&lt;&gt;"",IF(Details!$B$6=26,IF(B240=1,$D$13,C239+14),IF(Details!$B$6=52,IF(B240=1,$D$13,C239+7),DATE(YEAR($D$13),MONTH($D$13)+(B240-1)*Details!$B$7,IF(Details!$B$6=24,IF(1-MOD(B240,2)=1,DAY($D$13)+14,DAY($D$13)),DAY($D$13))))),"")</f>
        <v>52110</v>
      </c>
      <c r="D240" s="42">
        <f t="shared" si="14"/>
        <v>45736.964724999998</v>
      </c>
      <c r="E240" s="42">
        <f t="shared" si="12"/>
        <v>12061.03387379575</v>
      </c>
      <c r="F240" s="42">
        <f>IF(B240="","",$D$10/Details!$C$6*H239)</f>
        <v>33675.930851204248</v>
      </c>
      <c r="G240" s="42"/>
      <c r="H240" s="42">
        <f t="shared" si="15"/>
        <v>3836616.777692405</v>
      </c>
    </row>
    <row r="241" spans="2:8" ht="18" x14ac:dyDescent="0.25">
      <c r="B241" s="40">
        <f t="shared" si="13"/>
        <v>209</v>
      </c>
      <c r="C241" s="41">
        <f>IF(B240:B607&lt;&gt;"",IF(Details!$B$6=26,IF(B241=1,$D$13,C240+14),IF(Details!$B$6=52,IF(B241=1,$D$13,C240+7),DATE(YEAR($D$13),MONTH($D$13)+(B241-1)*Details!$B$7,IF(Details!$B$6=24,IF(1-MOD(B241,2)=1,DAY($D$13)+14,DAY($D$13)),DAY($D$13))))),"")</f>
        <v>52140</v>
      </c>
      <c r="D241" s="42">
        <f t="shared" si="14"/>
        <v>45736.964724999998</v>
      </c>
      <c r="E241" s="42">
        <f t="shared" si="12"/>
        <v>12166.567920191461</v>
      </c>
      <c r="F241" s="42">
        <f>IF(B241="","",$D$10/Details!$C$6*H240)</f>
        <v>33570.396804808537</v>
      </c>
      <c r="G241" s="42"/>
      <c r="H241" s="42">
        <f t="shared" si="15"/>
        <v>3824450.2097722134</v>
      </c>
    </row>
    <row r="242" spans="2:8" ht="18" x14ac:dyDescent="0.25">
      <c r="B242" s="40">
        <f t="shared" si="13"/>
        <v>210</v>
      </c>
      <c r="C242" s="41">
        <f>IF(B241:B608&lt;&gt;"",IF(Details!$B$6=26,IF(B242=1,$D$13,C241+14),IF(Details!$B$6=52,IF(B242=1,$D$13,C241+7),DATE(YEAR($D$13),MONTH($D$13)+(B242-1)*Details!$B$7,IF(Details!$B$6=24,IF(1-MOD(B242,2)=1,DAY($D$13)+14,DAY($D$13)),DAY($D$13))))),"")</f>
        <v>52171</v>
      </c>
      <c r="D242" s="42">
        <f t="shared" si="14"/>
        <v>45736.964724999998</v>
      </c>
      <c r="E242" s="42">
        <f t="shared" si="12"/>
        <v>12273.025389493137</v>
      </c>
      <c r="F242" s="42">
        <f>IF(B242="","",$D$10/Details!$C$6*H241)</f>
        <v>33463.939335506861</v>
      </c>
      <c r="G242" s="42"/>
      <c r="H242" s="42">
        <f t="shared" si="15"/>
        <v>3812177.1843827204</v>
      </c>
    </row>
    <row r="243" spans="2:8" ht="18" x14ac:dyDescent="0.25">
      <c r="B243" s="40">
        <f t="shared" si="13"/>
        <v>211</v>
      </c>
      <c r="C243" s="41">
        <f>IF(B242:B609&lt;&gt;"",IF(Details!$B$6=26,IF(B243=1,$D$13,C242+14),IF(Details!$B$6=52,IF(B243=1,$D$13,C242+7),DATE(YEAR($D$13),MONTH($D$13)+(B243-1)*Details!$B$7,IF(Details!$B$6=24,IF(1-MOD(B243,2)=1,DAY($D$13)+14,DAY($D$13)),DAY($D$13))))),"")</f>
        <v>52201</v>
      </c>
      <c r="D243" s="42">
        <f t="shared" si="14"/>
        <v>45736.964724999998</v>
      </c>
      <c r="E243" s="42">
        <f t="shared" si="12"/>
        <v>12380.414361651201</v>
      </c>
      <c r="F243" s="42">
        <f>IF(B243="","",$D$10/Details!$C$6*H242)</f>
        <v>33356.550363348797</v>
      </c>
      <c r="G243" s="42"/>
      <c r="H243" s="42">
        <f t="shared" si="15"/>
        <v>3799796.7700210693</v>
      </c>
    </row>
    <row r="244" spans="2:8" ht="18" x14ac:dyDescent="0.25">
      <c r="B244" s="40">
        <f t="shared" si="13"/>
        <v>212</v>
      </c>
      <c r="C244" s="41">
        <f>IF(B243:B610&lt;&gt;"",IF(Details!$B$6=26,IF(B244=1,$D$13,C243+14),IF(Details!$B$6=52,IF(B244=1,$D$13,C243+7),DATE(YEAR($D$13),MONTH($D$13)+(B244-1)*Details!$B$7,IF(Details!$B$6=24,IF(1-MOD(B244,2)=1,DAY($D$13)+14,DAY($D$13)),DAY($D$13))))),"")</f>
        <v>52232</v>
      </c>
      <c r="D244" s="42">
        <f t="shared" si="14"/>
        <v>45736.964724999998</v>
      </c>
      <c r="E244" s="42">
        <f t="shared" si="12"/>
        <v>12488.742987315643</v>
      </c>
      <c r="F244" s="42">
        <f>IF(B244="","",$D$10/Details!$C$6*H243)</f>
        <v>33248.221737684355</v>
      </c>
      <c r="G244" s="42"/>
      <c r="H244" s="42">
        <f t="shared" si="15"/>
        <v>3787308.0270337537</v>
      </c>
    </row>
    <row r="245" spans="2:8" ht="18" x14ac:dyDescent="0.25">
      <c r="B245" s="40">
        <f t="shared" si="13"/>
        <v>213</v>
      </c>
      <c r="C245" s="41">
        <f>IF(B244:B611&lt;&gt;"",IF(Details!$B$6=26,IF(B245=1,$D$13,C244+14),IF(Details!$B$6=52,IF(B245=1,$D$13,C244+7),DATE(YEAR($D$13),MONTH($D$13)+(B245-1)*Details!$B$7,IF(Details!$B$6=24,IF(1-MOD(B245,2)=1,DAY($D$13)+14,DAY($D$13)),DAY($D$13))))),"")</f>
        <v>52263</v>
      </c>
      <c r="D245" s="42">
        <f t="shared" si="14"/>
        <v>45736.964724999998</v>
      </c>
      <c r="E245" s="42">
        <f t="shared" si="12"/>
        <v>12598.019488454658</v>
      </c>
      <c r="F245" s="42">
        <f>IF(B245="","",$D$10/Details!$C$6*H244)</f>
        <v>33138.94523654534</v>
      </c>
      <c r="G245" s="42"/>
      <c r="H245" s="42">
        <f t="shared" si="15"/>
        <v>3774710.0075452989</v>
      </c>
    </row>
    <row r="246" spans="2:8" ht="18" x14ac:dyDescent="0.25">
      <c r="B246" s="40">
        <f t="shared" si="13"/>
        <v>214</v>
      </c>
      <c r="C246" s="41">
        <f>IF(B245:B612&lt;&gt;"",IF(Details!$B$6=26,IF(B246=1,$D$13,C245+14),IF(Details!$B$6=52,IF(B246=1,$D$13,C245+7),DATE(YEAR($D$13),MONTH($D$13)+(B246-1)*Details!$B$7,IF(Details!$B$6=24,IF(1-MOD(B246,2)=1,DAY($D$13)+14,DAY($D$13)),DAY($D$13))))),"")</f>
        <v>52291</v>
      </c>
      <c r="D246" s="42">
        <f t="shared" si="14"/>
        <v>45736.964724999998</v>
      </c>
      <c r="E246" s="42">
        <f t="shared" si="12"/>
        <v>12708.252158978634</v>
      </c>
      <c r="F246" s="42">
        <f>IF(B246="","",$D$10/Details!$C$6*H245)</f>
        <v>33028.712566021364</v>
      </c>
      <c r="G246" s="42"/>
      <c r="H246" s="42">
        <f t="shared" si="15"/>
        <v>3762001.7553863204</v>
      </c>
    </row>
    <row r="247" spans="2:8" ht="18" x14ac:dyDescent="0.25">
      <c r="B247" s="40">
        <f t="shared" si="13"/>
        <v>215</v>
      </c>
      <c r="C247" s="41">
        <f>IF(B246:B613&lt;&gt;"",IF(Details!$B$6=26,IF(B247=1,$D$13,C246+14),IF(Details!$B$6=52,IF(B247=1,$D$13,C246+7),DATE(YEAR($D$13),MONTH($D$13)+(B247-1)*Details!$B$7,IF(Details!$B$6=24,IF(1-MOD(B247,2)=1,DAY($D$13)+14,DAY($D$13)),DAY($D$13))))),"")</f>
        <v>52322</v>
      </c>
      <c r="D247" s="42">
        <f t="shared" si="14"/>
        <v>45736.964724999998</v>
      </c>
      <c r="E247" s="42">
        <f t="shared" si="12"/>
        <v>12819.449365369699</v>
      </c>
      <c r="F247" s="42">
        <f>IF(B247="","",$D$10/Details!$C$6*H246)</f>
        <v>32917.515359630299</v>
      </c>
      <c r="G247" s="42"/>
      <c r="H247" s="42">
        <f t="shared" si="15"/>
        <v>3749182.3060209509</v>
      </c>
    </row>
    <row r="248" spans="2:8" ht="18" x14ac:dyDescent="0.25">
      <c r="B248" s="40">
        <f t="shared" si="13"/>
        <v>216</v>
      </c>
      <c r="C248" s="41">
        <f>IF(B247:B614&lt;&gt;"",IF(Details!$B$6=26,IF(B248=1,$D$13,C247+14),IF(Details!$B$6=52,IF(B248=1,$D$13,C247+7),DATE(YEAR($D$13),MONTH($D$13)+(B248-1)*Details!$B$7,IF(Details!$B$6=24,IF(1-MOD(B248,2)=1,DAY($D$13)+14,DAY($D$13)),DAY($D$13))))),"")</f>
        <v>52352</v>
      </c>
      <c r="D248" s="42">
        <f t="shared" si="14"/>
        <v>45736.964724999998</v>
      </c>
      <c r="E248" s="42">
        <f t="shared" si="12"/>
        <v>12931.619547316681</v>
      </c>
      <c r="F248" s="42">
        <f>IF(B248="","",$D$10/Details!$C$6*H247)</f>
        <v>32805.345177683317</v>
      </c>
      <c r="G248" s="42"/>
      <c r="H248" s="42">
        <f t="shared" si="15"/>
        <v>3736250.6864736341</v>
      </c>
    </row>
    <row r="249" spans="2:8" ht="18" x14ac:dyDescent="0.25">
      <c r="B249" s="40">
        <f t="shared" si="13"/>
        <v>217</v>
      </c>
      <c r="C249" s="41">
        <f>IF(B248:B615&lt;&gt;"",IF(Details!$B$6=26,IF(B249=1,$D$13,C248+14),IF(Details!$B$6=52,IF(B249=1,$D$13,C248+7),DATE(YEAR($D$13),MONTH($D$13)+(B249-1)*Details!$B$7,IF(Details!$B$6=24,IF(1-MOD(B249,2)=1,DAY($D$13)+14,DAY($D$13)),DAY($D$13))))),"")</f>
        <v>52383</v>
      </c>
      <c r="D249" s="42">
        <f t="shared" si="14"/>
        <v>45736.964724999998</v>
      </c>
      <c r="E249" s="42">
        <f t="shared" si="12"/>
        <v>13044.771218355701</v>
      </c>
      <c r="F249" s="42">
        <f>IF(B249="","",$D$10/Details!$C$6*H248)</f>
        <v>32692.193506644297</v>
      </c>
      <c r="G249" s="42"/>
      <c r="H249" s="42">
        <f t="shared" si="15"/>
        <v>3723205.9152552783</v>
      </c>
    </row>
    <row r="250" spans="2:8" ht="18" x14ac:dyDescent="0.25">
      <c r="B250" s="40">
        <f t="shared" si="13"/>
        <v>218</v>
      </c>
      <c r="C250" s="41">
        <f>IF(B249:B616&lt;&gt;"",IF(Details!$B$6=26,IF(B250=1,$D$13,C249+14),IF(Details!$B$6=52,IF(B250=1,$D$13,C249+7),DATE(YEAR($D$13),MONTH($D$13)+(B250-1)*Details!$B$7,IF(Details!$B$6=24,IF(1-MOD(B250,2)=1,DAY($D$13)+14,DAY($D$13)),DAY($D$13))))),"")</f>
        <v>52413</v>
      </c>
      <c r="D250" s="42">
        <f t="shared" si="14"/>
        <v>45736.964724999998</v>
      </c>
      <c r="E250" s="42">
        <f t="shared" si="12"/>
        <v>13158.912966516316</v>
      </c>
      <c r="F250" s="42">
        <f>IF(B250="","",$D$10/Details!$C$6*H249)</f>
        <v>32578.051758483682</v>
      </c>
      <c r="G250" s="42"/>
      <c r="H250" s="42">
        <f t="shared" si="15"/>
        <v>3710047.002288762</v>
      </c>
    </row>
    <row r="251" spans="2:8" ht="18" x14ac:dyDescent="0.25">
      <c r="B251" s="40">
        <f t="shared" si="13"/>
        <v>219</v>
      </c>
      <c r="C251" s="41">
        <f>IF(B250:B617&lt;&gt;"",IF(Details!$B$6=26,IF(B251=1,$D$13,C250+14),IF(Details!$B$6=52,IF(B251=1,$D$13,C250+7),DATE(YEAR($D$13),MONTH($D$13)+(B251-1)*Details!$B$7,IF(Details!$B$6=24,IF(1-MOD(B251,2)=1,DAY($D$13)+14,DAY($D$13)),DAY($D$13))))),"")</f>
        <v>52444</v>
      </c>
      <c r="D251" s="42">
        <f t="shared" si="14"/>
        <v>45736.964724999998</v>
      </c>
      <c r="E251" s="42">
        <f t="shared" si="12"/>
        <v>13274.053454973335</v>
      </c>
      <c r="F251" s="42">
        <f>IF(B251="","",$D$10/Details!$C$6*H250)</f>
        <v>32462.911270026663</v>
      </c>
      <c r="G251" s="42"/>
      <c r="H251" s="42">
        <f t="shared" si="15"/>
        <v>3696772.9488337887</v>
      </c>
    </row>
    <row r="252" spans="2:8" ht="18" x14ac:dyDescent="0.25">
      <c r="B252" s="40">
        <f t="shared" si="13"/>
        <v>220</v>
      </c>
      <c r="C252" s="41">
        <f>IF(B251:B618&lt;&gt;"",IF(Details!$B$6=26,IF(B252=1,$D$13,C251+14),IF(Details!$B$6=52,IF(B252=1,$D$13,C251+7),DATE(YEAR($D$13),MONTH($D$13)+(B252-1)*Details!$B$7,IF(Details!$B$6=24,IF(1-MOD(B252,2)=1,DAY($D$13)+14,DAY($D$13)),DAY($D$13))))),"")</f>
        <v>52475</v>
      </c>
      <c r="D252" s="42">
        <f t="shared" si="14"/>
        <v>45736.964724999998</v>
      </c>
      <c r="E252" s="42">
        <f t="shared" si="12"/>
        <v>13390.201422704351</v>
      </c>
      <c r="F252" s="42">
        <f>IF(B252="","",$D$10/Details!$C$6*H251)</f>
        <v>32346.763302295647</v>
      </c>
      <c r="G252" s="42"/>
      <c r="H252" s="42">
        <f t="shared" si="15"/>
        <v>3683382.7474110844</v>
      </c>
    </row>
    <row r="253" spans="2:8" ht="18" x14ac:dyDescent="0.25">
      <c r="B253" s="40">
        <f t="shared" si="13"/>
        <v>221</v>
      </c>
      <c r="C253" s="41">
        <f>IF(B252:B619&lt;&gt;"",IF(Details!$B$6=26,IF(B253=1,$D$13,C252+14),IF(Details!$B$6=52,IF(B253=1,$D$13,C252+7),DATE(YEAR($D$13),MONTH($D$13)+(B253-1)*Details!$B$7,IF(Details!$B$6=24,IF(1-MOD(B253,2)=1,DAY($D$13)+14,DAY($D$13)),DAY($D$13))))),"")</f>
        <v>52505</v>
      </c>
      <c r="D253" s="42">
        <f t="shared" si="14"/>
        <v>45736.964724999998</v>
      </c>
      <c r="E253" s="42">
        <f t="shared" si="12"/>
        <v>13507.365685153014</v>
      </c>
      <c r="F253" s="42">
        <f>IF(B253="","",$D$10/Details!$C$6*H252)</f>
        <v>32229.599039846984</v>
      </c>
      <c r="G253" s="42"/>
      <c r="H253" s="42">
        <f t="shared" si="15"/>
        <v>3669875.3817259315</v>
      </c>
    </row>
    <row r="254" spans="2:8" ht="18" x14ac:dyDescent="0.25">
      <c r="B254" s="40">
        <f t="shared" si="13"/>
        <v>222</v>
      </c>
      <c r="C254" s="41">
        <f>IF(B253:B620&lt;&gt;"",IF(Details!$B$6=26,IF(B254=1,$D$13,C253+14),IF(Details!$B$6=52,IF(B254=1,$D$13,C253+7),DATE(YEAR($D$13),MONTH($D$13)+(B254-1)*Details!$B$7,IF(Details!$B$6=24,IF(1-MOD(B254,2)=1,DAY($D$13)+14,DAY($D$13)),DAY($D$13))))),"")</f>
        <v>52536</v>
      </c>
      <c r="D254" s="42">
        <f t="shared" si="14"/>
        <v>45736.964724999998</v>
      </c>
      <c r="E254" s="42">
        <f t="shared" si="12"/>
        <v>13625.555134898099</v>
      </c>
      <c r="F254" s="42">
        <f>IF(B254="","",$D$10/Details!$C$6*H253)</f>
        <v>32111.409590101899</v>
      </c>
      <c r="G254" s="42"/>
      <c r="H254" s="42">
        <f t="shared" si="15"/>
        <v>3656249.8265910335</v>
      </c>
    </row>
    <row r="255" spans="2:8" ht="18" x14ac:dyDescent="0.25">
      <c r="B255" s="40">
        <f t="shared" si="13"/>
        <v>223</v>
      </c>
      <c r="C255" s="41">
        <f>IF(B254:B621&lt;&gt;"",IF(Details!$B$6=26,IF(B255=1,$D$13,C254+14),IF(Details!$B$6=52,IF(B255=1,$D$13,C254+7),DATE(YEAR($D$13),MONTH($D$13)+(B255-1)*Details!$B$7,IF(Details!$B$6=24,IF(1-MOD(B255,2)=1,DAY($D$13)+14,DAY($D$13)),DAY($D$13))))),"")</f>
        <v>52566</v>
      </c>
      <c r="D255" s="42">
        <f t="shared" si="14"/>
        <v>45736.964724999998</v>
      </c>
      <c r="E255" s="42">
        <f t="shared" si="12"/>
        <v>13744.778742328457</v>
      </c>
      <c r="F255" s="42">
        <f>IF(B255="","",$D$10/Details!$C$6*H254)</f>
        <v>31992.185982671541</v>
      </c>
      <c r="G255" s="42"/>
      <c r="H255" s="42">
        <f t="shared" si="15"/>
        <v>3642505.0478487052</v>
      </c>
    </row>
    <row r="256" spans="2:8" ht="18" x14ac:dyDescent="0.25">
      <c r="B256" s="40">
        <f t="shared" si="13"/>
        <v>224</v>
      </c>
      <c r="C256" s="41">
        <f>IF(B255:B622&lt;&gt;"",IF(Details!$B$6=26,IF(B256=1,$D$13,C255+14),IF(Details!$B$6=52,IF(B256=1,$D$13,C255+7),DATE(YEAR($D$13),MONTH($D$13)+(B256-1)*Details!$B$7,IF(Details!$B$6=24,IF(1-MOD(B256,2)=1,DAY($D$13)+14,DAY($D$13)),DAY($D$13))))),"")</f>
        <v>52597</v>
      </c>
      <c r="D256" s="42">
        <f t="shared" si="14"/>
        <v>45736.964724999998</v>
      </c>
      <c r="E256" s="42">
        <f t="shared" si="12"/>
        <v>13865.045556323832</v>
      </c>
      <c r="F256" s="42">
        <f>IF(B256="","",$D$10/Details!$C$6*H255)</f>
        <v>31871.919168676166</v>
      </c>
      <c r="G256" s="42"/>
      <c r="H256" s="42">
        <f t="shared" si="15"/>
        <v>3628640.0022923816</v>
      </c>
    </row>
    <row r="257" spans="2:8" ht="18" x14ac:dyDescent="0.25">
      <c r="B257" s="40">
        <f t="shared" si="13"/>
        <v>225</v>
      </c>
      <c r="C257" s="41">
        <f>IF(B256:B623&lt;&gt;"",IF(Details!$B$6=26,IF(B257=1,$D$13,C256+14),IF(Details!$B$6=52,IF(B257=1,$D$13,C256+7),DATE(YEAR($D$13),MONTH($D$13)+(B257-1)*Details!$B$7,IF(Details!$B$6=24,IF(1-MOD(B257,2)=1,DAY($D$13)+14,DAY($D$13)),DAY($D$13))))),"")</f>
        <v>52628</v>
      </c>
      <c r="D257" s="42">
        <f t="shared" si="14"/>
        <v>45736.964724999998</v>
      </c>
      <c r="E257" s="42">
        <f t="shared" si="12"/>
        <v>13986.364704941661</v>
      </c>
      <c r="F257" s="42">
        <f>IF(B257="","",$D$10/Details!$C$6*H256)</f>
        <v>31750.600020058337</v>
      </c>
      <c r="G257" s="42"/>
      <c r="H257" s="42">
        <f t="shared" si="15"/>
        <v>3614653.6375874397</v>
      </c>
    </row>
    <row r="258" spans="2:8" ht="18" x14ac:dyDescent="0.25">
      <c r="B258" s="40">
        <f t="shared" si="13"/>
        <v>226</v>
      </c>
      <c r="C258" s="41">
        <f>IF(B257:B624&lt;&gt;"",IF(Details!$B$6=26,IF(B258=1,$D$13,C257+14),IF(Details!$B$6=52,IF(B258=1,$D$13,C257+7),DATE(YEAR($D$13),MONTH($D$13)+(B258-1)*Details!$B$7,IF(Details!$B$6=24,IF(1-MOD(B258,2)=1,DAY($D$13)+14,DAY($D$13)),DAY($D$13))))),"")</f>
        <v>52657</v>
      </c>
      <c r="D258" s="42">
        <f t="shared" si="14"/>
        <v>45736.964724999998</v>
      </c>
      <c r="E258" s="42">
        <f t="shared" si="12"/>
        <v>14108.745396109902</v>
      </c>
      <c r="F258" s="42">
        <f>IF(B258="","",$D$10/Details!$C$6*H257)</f>
        <v>31628.219328890096</v>
      </c>
      <c r="G258" s="42"/>
      <c r="H258" s="42">
        <f t="shared" si="15"/>
        <v>3600544.89219133</v>
      </c>
    </row>
    <row r="259" spans="2:8" ht="18" x14ac:dyDescent="0.25">
      <c r="B259" s="40">
        <f t="shared" si="13"/>
        <v>227</v>
      </c>
      <c r="C259" s="41">
        <f>IF(B258:B625&lt;&gt;"",IF(Details!$B$6=26,IF(B259=1,$D$13,C258+14),IF(Details!$B$6=52,IF(B259=1,$D$13,C258+7),DATE(YEAR($D$13),MONTH($D$13)+(B259-1)*Details!$B$7,IF(Details!$B$6=24,IF(1-MOD(B259,2)=1,DAY($D$13)+14,DAY($D$13)),DAY($D$13))))),"")</f>
        <v>52688</v>
      </c>
      <c r="D259" s="42">
        <f t="shared" si="14"/>
        <v>45736.964724999998</v>
      </c>
      <c r="E259" s="42">
        <f t="shared" si="12"/>
        <v>14232.196918325862</v>
      </c>
      <c r="F259" s="42">
        <f>IF(B259="","",$D$10/Details!$C$6*H258)</f>
        <v>31504.767806674135</v>
      </c>
      <c r="G259" s="42"/>
      <c r="H259" s="42">
        <f t="shared" si="15"/>
        <v>3586312.695273004</v>
      </c>
    </row>
    <row r="260" spans="2:8" ht="18" x14ac:dyDescent="0.25">
      <c r="B260" s="40">
        <f t="shared" si="13"/>
        <v>228</v>
      </c>
      <c r="C260" s="41">
        <f>IF(B259:B626&lt;&gt;"",IF(Details!$B$6=26,IF(B260=1,$D$13,C259+14),IF(Details!$B$6=52,IF(B260=1,$D$13,C259+7),DATE(YEAR($D$13),MONTH($D$13)+(B260-1)*Details!$B$7,IF(Details!$B$6=24,IF(1-MOD(B260,2)=1,DAY($D$13)+14,DAY($D$13)),DAY($D$13))))),"")</f>
        <v>52718</v>
      </c>
      <c r="D260" s="42">
        <f t="shared" si="14"/>
        <v>45736.964724999998</v>
      </c>
      <c r="E260" s="42">
        <f t="shared" si="12"/>
        <v>14356.728641361216</v>
      </c>
      <c r="F260" s="42">
        <f>IF(B260="","",$D$10/Details!$C$6*H259)</f>
        <v>31380.236083638782</v>
      </c>
      <c r="G260" s="42"/>
      <c r="H260" s="42">
        <f t="shared" si="15"/>
        <v>3571955.966631643</v>
      </c>
    </row>
    <row r="261" spans="2:8" ht="18" x14ac:dyDescent="0.25">
      <c r="B261" s="40">
        <f t="shared" si="13"/>
        <v>229</v>
      </c>
      <c r="C261" s="41">
        <f>IF(B260:B627&lt;&gt;"",IF(Details!$B$6=26,IF(B261=1,$D$13,C260+14),IF(Details!$B$6=52,IF(B261=1,$D$13,C260+7),DATE(YEAR($D$13),MONTH($D$13)+(B261-1)*Details!$B$7,IF(Details!$B$6=24,IF(1-MOD(B261,2)=1,DAY($D$13)+14,DAY($D$13)),DAY($D$13))))),"")</f>
        <v>52749</v>
      </c>
      <c r="D261" s="42">
        <f t="shared" si="14"/>
        <v>45736.964724999998</v>
      </c>
      <c r="E261" s="42">
        <f t="shared" si="12"/>
        <v>14482.350016973123</v>
      </c>
      <c r="F261" s="42">
        <f>IF(B261="","",$D$10/Details!$C$6*H260)</f>
        <v>31254.614708026875</v>
      </c>
      <c r="G261" s="42"/>
      <c r="H261" s="42">
        <f t="shared" si="15"/>
        <v>3557473.61661467</v>
      </c>
    </row>
    <row r="262" spans="2:8" ht="18" x14ac:dyDescent="0.25">
      <c r="B262" s="40">
        <f t="shared" si="13"/>
        <v>230</v>
      </c>
      <c r="C262" s="41">
        <f>IF(B261:B628&lt;&gt;"",IF(Details!$B$6=26,IF(B262=1,$D$13,C261+14),IF(Details!$B$6=52,IF(B262=1,$D$13,C261+7),DATE(YEAR($D$13),MONTH($D$13)+(B262-1)*Details!$B$7,IF(Details!$B$6=24,IF(1-MOD(B262,2)=1,DAY($D$13)+14,DAY($D$13)),DAY($D$13))))),"")</f>
        <v>52779</v>
      </c>
      <c r="D262" s="42">
        <f t="shared" si="14"/>
        <v>45736.964724999998</v>
      </c>
      <c r="E262" s="42">
        <f t="shared" si="12"/>
        <v>14609.070579621639</v>
      </c>
      <c r="F262" s="42">
        <f>IF(B262="","",$D$10/Details!$C$6*H261)</f>
        <v>31127.894145378359</v>
      </c>
      <c r="G262" s="42"/>
      <c r="H262" s="42">
        <f t="shared" si="15"/>
        <v>3542864.5460350486</v>
      </c>
    </row>
    <row r="263" spans="2:8" ht="18" x14ac:dyDescent="0.25">
      <c r="B263" s="40">
        <f t="shared" si="13"/>
        <v>231</v>
      </c>
      <c r="C263" s="41">
        <f>IF(B262:B629&lt;&gt;"",IF(Details!$B$6=26,IF(B263=1,$D$13,C262+14),IF(Details!$B$6=52,IF(B263=1,$D$13,C262+7),DATE(YEAR($D$13),MONTH($D$13)+(B263-1)*Details!$B$7,IF(Details!$B$6=24,IF(1-MOD(B263,2)=1,DAY($D$13)+14,DAY($D$13)),DAY($D$13))))),"")</f>
        <v>52810</v>
      </c>
      <c r="D263" s="42">
        <f t="shared" si="14"/>
        <v>45736.964724999998</v>
      </c>
      <c r="E263" s="42">
        <f t="shared" si="12"/>
        <v>14736.899947193328</v>
      </c>
      <c r="F263" s="42">
        <f>IF(B263="","",$D$10/Details!$C$6*H262)</f>
        <v>31000.06477780667</v>
      </c>
      <c r="G263" s="42"/>
      <c r="H263" s="42">
        <f t="shared" si="15"/>
        <v>3528127.6460878551</v>
      </c>
    </row>
    <row r="264" spans="2:8" ht="18" x14ac:dyDescent="0.25">
      <c r="B264" s="40">
        <f t="shared" si="13"/>
        <v>232</v>
      </c>
      <c r="C264" s="41">
        <f>IF(B263:B630&lt;&gt;"",IF(Details!$B$6=26,IF(B264=1,$D$13,C263+14),IF(Details!$B$6=52,IF(B264=1,$D$13,C263+7),DATE(YEAR($D$13),MONTH($D$13)+(B264-1)*Details!$B$7,IF(Details!$B$6=24,IF(1-MOD(B264,2)=1,DAY($D$13)+14,DAY($D$13)),DAY($D$13))))),"")</f>
        <v>52841</v>
      </c>
      <c r="D264" s="42">
        <f t="shared" si="14"/>
        <v>45736.964724999998</v>
      </c>
      <c r="E264" s="42">
        <f t="shared" si="12"/>
        <v>14865.84782173127</v>
      </c>
      <c r="F264" s="42">
        <f>IF(B264="","",$D$10/Details!$C$6*H263)</f>
        <v>30871.116903268728</v>
      </c>
      <c r="G264" s="42"/>
      <c r="H264" s="42">
        <f t="shared" si="15"/>
        <v>3513261.798266124</v>
      </c>
    </row>
    <row r="265" spans="2:8" ht="18" x14ac:dyDescent="0.25">
      <c r="B265" s="40">
        <f t="shared" si="13"/>
        <v>233</v>
      </c>
      <c r="C265" s="41">
        <f>IF(B264:B631&lt;&gt;"",IF(Details!$B$6=26,IF(B265=1,$D$13,C264+14),IF(Details!$B$6=52,IF(B265=1,$D$13,C264+7),DATE(YEAR($D$13),MONTH($D$13)+(B265-1)*Details!$B$7,IF(Details!$B$6=24,IF(1-MOD(B265,2)=1,DAY($D$13)+14,DAY($D$13)),DAY($D$13))))),"")</f>
        <v>52871</v>
      </c>
      <c r="D265" s="42">
        <f t="shared" si="14"/>
        <v>45736.964724999998</v>
      </c>
      <c r="E265" s="42">
        <f t="shared" si="12"/>
        <v>14995.923990171417</v>
      </c>
      <c r="F265" s="42">
        <f>IF(B265="","",$D$10/Details!$C$6*H264)</f>
        <v>30741.040734828581</v>
      </c>
      <c r="G265" s="42"/>
      <c r="H265" s="42">
        <f t="shared" si="15"/>
        <v>3498265.8742759526</v>
      </c>
    </row>
    <row r="266" spans="2:8" ht="18" x14ac:dyDescent="0.25">
      <c r="B266" s="40">
        <f t="shared" si="13"/>
        <v>234</v>
      </c>
      <c r="C266" s="41">
        <f>IF(B265:B632&lt;&gt;"",IF(Details!$B$6=26,IF(B266=1,$D$13,C265+14),IF(Details!$B$6=52,IF(B266=1,$D$13,C265+7),DATE(YEAR($D$13),MONTH($D$13)+(B266-1)*Details!$B$7,IF(Details!$B$6=24,IF(1-MOD(B266,2)=1,DAY($D$13)+14,DAY($D$13)),DAY($D$13))))),"")</f>
        <v>52902</v>
      </c>
      <c r="D266" s="42">
        <f t="shared" si="14"/>
        <v>45736.964724999998</v>
      </c>
      <c r="E266" s="42">
        <f t="shared" si="12"/>
        <v>15127.138325085416</v>
      </c>
      <c r="F266" s="42">
        <f>IF(B266="","",$D$10/Details!$C$6*H265)</f>
        <v>30609.826399914582</v>
      </c>
      <c r="G266" s="42"/>
      <c r="H266" s="42">
        <f t="shared" si="15"/>
        <v>3483138.7359508672</v>
      </c>
    </row>
    <row r="267" spans="2:8" ht="18" x14ac:dyDescent="0.25">
      <c r="B267" s="40">
        <f t="shared" si="13"/>
        <v>235</v>
      </c>
      <c r="C267" s="41">
        <f>IF(B266:B633&lt;&gt;"",IF(Details!$B$6=26,IF(B267=1,$D$13,C266+14),IF(Details!$B$6=52,IF(B267=1,$D$13,C266+7),DATE(YEAR($D$13),MONTH($D$13)+(B267-1)*Details!$B$7,IF(Details!$B$6=24,IF(1-MOD(B267,2)=1,DAY($D$13)+14,DAY($D$13)),DAY($D$13))))),"")</f>
        <v>52932</v>
      </c>
      <c r="D267" s="42">
        <f t="shared" si="14"/>
        <v>45736.964724999998</v>
      </c>
      <c r="E267" s="42">
        <f t="shared" si="12"/>
        <v>15259.500785429915</v>
      </c>
      <c r="F267" s="42">
        <f>IF(B267="","",$D$10/Details!$C$6*H266)</f>
        <v>30477.463939570083</v>
      </c>
      <c r="G267" s="42"/>
      <c r="H267" s="42">
        <f t="shared" si="15"/>
        <v>3467879.2351654372</v>
      </c>
    </row>
    <row r="268" spans="2:8" ht="18" x14ac:dyDescent="0.25">
      <c r="B268" s="40">
        <f t="shared" si="13"/>
        <v>236</v>
      </c>
      <c r="C268" s="41">
        <f>IF(B267:B634&lt;&gt;"",IF(Details!$B$6=26,IF(B268=1,$D$13,C267+14),IF(Details!$B$6=52,IF(B268=1,$D$13,C267+7),DATE(YEAR($D$13),MONTH($D$13)+(B268-1)*Details!$B$7,IF(Details!$B$6=24,IF(1-MOD(B268,2)=1,DAY($D$13)+14,DAY($D$13)),DAY($D$13))))),"")</f>
        <v>52963</v>
      </c>
      <c r="D268" s="42">
        <f t="shared" si="14"/>
        <v>45736.964724999998</v>
      </c>
      <c r="E268" s="42">
        <f t="shared" si="12"/>
        <v>15393.021417302425</v>
      </c>
      <c r="F268" s="42">
        <f>IF(B268="","",$D$10/Details!$C$6*H267)</f>
        <v>30343.943307697573</v>
      </c>
      <c r="G268" s="42"/>
      <c r="H268" s="42">
        <f t="shared" si="15"/>
        <v>3452486.2137481347</v>
      </c>
    </row>
    <row r="269" spans="2:8" ht="18" x14ac:dyDescent="0.25">
      <c r="B269" s="40">
        <f t="shared" si="13"/>
        <v>237</v>
      </c>
      <c r="C269" s="41">
        <f>IF(B268:B635&lt;&gt;"",IF(Details!$B$6=26,IF(B269=1,$D$13,C268+14),IF(Details!$B$6=52,IF(B269=1,$D$13,C268+7),DATE(YEAR($D$13),MONTH($D$13)+(B269-1)*Details!$B$7,IF(Details!$B$6=24,IF(1-MOD(B269,2)=1,DAY($D$13)+14,DAY($D$13)),DAY($D$13))))),"")</f>
        <v>52994</v>
      </c>
      <c r="D269" s="42">
        <f t="shared" si="14"/>
        <v>45736.964724999998</v>
      </c>
      <c r="E269" s="42">
        <f t="shared" si="12"/>
        <v>15527.710354703824</v>
      </c>
      <c r="F269" s="42">
        <f>IF(B269="","",$D$10/Details!$C$6*H268)</f>
        <v>30209.254370296174</v>
      </c>
      <c r="G269" s="42"/>
      <c r="H269" s="42">
        <f t="shared" si="15"/>
        <v>3436958.5033934307</v>
      </c>
    </row>
    <row r="270" spans="2:8" ht="18" x14ac:dyDescent="0.25">
      <c r="B270" s="40">
        <f t="shared" si="13"/>
        <v>238</v>
      </c>
      <c r="C270" s="41">
        <f>IF(B269:B636&lt;&gt;"",IF(Details!$B$6=26,IF(B270=1,$D$13,C269+14),IF(Details!$B$6=52,IF(B270=1,$D$13,C269+7),DATE(YEAR($D$13),MONTH($D$13)+(B270-1)*Details!$B$7,IF(Details!$B$6=24,IF(1-MOD(B270,2)=1,DAY($D$13)+14,DAY($D$13)),DAY($D$13))))),"")</f>
        <v>53022</v>
      </c>
      <c r="D270" s="42">
        <f t="shared" si="14"/>
        <v>45736.964724999998</v>
      </c>
      <c r="E270" s="42">
        <f t="shared" si="12"/>
        <v>15663.577820307481</v>
      </c>
      <c r="F270" s="42">
        <f>IF(B270="","",$D$10/Details!$C$6*H269)</f>
        <v>30073.386904692517</v>
      </c>
      <c r="G270" s="42"/>
      <c r="H270" s="42">
        <f t="shared" si="15"/>
        <v>3421294.9255731232</v>
      </c>
    </row>
    <row r="271" spans="2:8" ht="18" x14ac:dyDescent="0.25">
      <c r="B271" s="40">
        <f t="shared" si="13"/>
        <v>239</v>
      </c>
      <c r="C271" s="41">
        <f>IF(B270:B637&lt;&gt;"",IF(Details!$B$6=26,IF(B271=1,$D$13,C270+14),IF(Details!$B$6=52,IF(B271=1,$D$13,C270+7),DATE(YEAR($D$13),MONTH($D$13)+(B271-1)*Details!$B$7,IF(Details!$B$6=24,IF(1-MOD(B271,2)=1,DAY($D$13)+14,DAY($D$13)),DAY($D$13))))),"")</f>
        <v>53053</v>
      </c>
      <c r="D271" s="42">
        <f t="shared" si="14"/>
        <v>45736.964724999998</v>
      </c>
      <c r="E271" s="42">
        <f t="shared" si="12"/>
        <v>15800.634126235174</v>
      </c>
      <c r="F271" s="42">
        <f>IF(B271="","",$D$10/Details!$C$6*H270)</f>
        <v>29936.330598764824</v>
      </c>
      <c r="G271" s="42"/>
      <c r="H271" s="42">
        <f t="shared" si="15"/>
        <v>3405494.2914468879</v>
      </c>
    </row>
    <row r="272" spans="2:8" ht="18" x14ac:dyDescent="0.25">
      <c r="B272" s="40">
        <f t="shared" si="13"/>
        <v>240</v>
      </c>
      <c r="C272" s="41">
        <f>IF(B271:B638&lt;&gt;"",IF(Details!$B$6=26,IF(B272=1,$D$13,C271+14),IF(Details!$B$6=52,IF(B272=1,$D$13,C271+7),DATE(YEAR($D$13),MONTH($D$13)+(B272-1)*Details!$B$7,IF(Details!$B$6=24,IF(1-MOD(B272,2)=1,DAY($D$13)+14,DAY($D$13)),DAY($D$13))))),"")</f>
        <v>53083</v>
      </c>
      <c r="D272" s="42">
        <f t="shared" si="14"/>
        <v>45736.964724999998</v>
      </c>
      <c r="E272" s="42">
        <f t="shared" si="12"/>
        <v>15938.889674839731</v>
      </c>
      <c r="F272" s="42">
        <f>IF(B272="","",$D$10/Details!$C$6*H271)</f>
        <v>29798.075050160267</v>
      </c>
      <c r="G272" s="42"/>
      <c r="H272" s="42">
        <f t="shared" si="15"/>
        <v>3389555.4017720483</v>
      </c>
    </row>
    <row r="273" spans="2:8" ht="18" x14ac:dyDescent="0.25">
      <c r="B273" s="40">
        <f t="shared" si="13"/>
        <v>241</v>
      </c>
      <c r="C273" s="41">
        <f>IF(B272:B639&lt;&gt;"",IF(Details!$B$6=26,IF(B273=1,$D$13,C272+14),IF(Details!$B$6=52,IF(B273=1,$D$13,C272+7),DATE(YEAR($D$13),MONTH($D$13)+(B273-1)*Details!$B$7,IF(Details!$B$6=24,IF(1-MOD(B273,2)=1,DAY($D$13)+14,DAY($D$13)),DAY($D$13))))),"")</f>
        <v>53114</v>
      </c>
      <c r="D273" s="42">
        <f t="shared" si="14"/>
        <v>45736.964724999998</v>
      </c>
      <c r="E273" s="42">
        <f t="shared" si="12"/>
        <v>16078.35495949458</v>
      </c>
      <c r="F273" s="42">
        <f>IF(B273="","",$D$10/Details!$C$6*H272)</f>
        <v>29658.609765505418</v>
      </c>
      <c r="G273" s="42"/>
      <c r="H273" s="42">
        <f t="shared" si="15"/>
        <v>3373477.0468125539</v>
      </c>
    </row>
    <row r="274" spans="2:8" ht="18" x14ac:dyDescent="0.25">
      <c r="B274" s="40">
        <f t="shared" si="13"/>
        <v>242</v>
      </c>
      <c r="C274" s="41">
        <f>IF(B273:B640&lt;&gt;"",IF(Details!$B$6=26,IF(B274=1,$D$13,C273+14),IF(Details!$B$6=52,IF(B274=1,$D$13,C273+7),DATE(YEAR($D$13),MONTH($D$13)+(B274-1)*Details!$B$7,IF(Details!$B$6=24,IF(1-MOD(B274,2)=1,DAY($D$13)+14,DAY($D$13)),DAY($D$13))))),"")</f>
        <v>53144</v>
      </c>
      <c r="D274" s="42">
        <f t="shared" si="14"/>
        <v>45736.964724999998</v>
      </c>
      <c r="E274" s="42">
        <f t="shared" si="12"/>
        <v>16219.040565390154</v>
      </c>
      <c r="F274" s="42">
        <f>IF(B274="","",$D$10/Details!$C$6*H273)</f>
        <v>29517.924159609844</v>
      </c>
      <c r="G274" s="42"/>
      <c r="H274" s="42">
        <f t="shared" si="15"/>
        <v>3357258.0062471638</v>
      </c>
    </row>
    <row r="275" spans="2:8" ht="18" x14ac:dyDescent="0.25">
      <c r="B275" s="40">
        <f t="shared" si="13"/>
        <v>243</v>
      </c>
      <c r="C275" s="41">
        <f>IF(B274:B641&lt;&gt;"",IF(Details!$B$6=26,IF(B275=1,$D$13,C274+14),IF(Details!$B$6=52,IF(B275=1,$D$13,C274+7),DATE(YEAR($D$13),MONTH($D$13)+(B275-1)*Details!$B$7,IF(Details!$B$6=24,IF(1-MOD(B275,2)=1,DAY($D$13)+14,DAY($D$13)),DAY($D$13))))),"")</f>
        <v>53175</v>
      </c>
      <c r="D275" s="42">
        <f t="shared" si="14"/>
        <v>45736.964724999998</v>
      </c>
      <c r="E275" s="42">
        <f t="shared" si="12"/>
        <v>16360.957170337319</v>
      </c>
      <c r="F275" s="42">
        <f>IF(B275="","",$D$10/Details!$C$6*H274)</f>
        <v>29376.007554662679</v>
      </c>
      <c r="G275" s="42"/>
      <c r="H275" s="42">
        <f t="shared" si="15"/>
        <v>3340897.0490768263</v>
      </c>
    </row>
    <row r="276" spans="2:8" ht="18" x14ac:dyDescent="0.25">
      <c r="B276" s="40">
        <f t="shared" si="13"/>
        <v>244</v>
      </c>
      <c r="C276" s="41">
        <f>IF(B275:B642&lt;&gt;"",IF(Details!$B$6=26,IF(B276=1,$D$13,C275+14),IF(Details!$B$6=52,IF(B276=1,$D$13,C275+7),DATE(YEAR($D$13),MONTH($D$13)+(B276-1)*Details!$B$7,IF(Details!$B$6=24,IF(1-MOD(B276,2)=1,DAY($D$13)+14,DAY($D$13)),DAY($D$13))))),"")</f>
        <v>53206</v>
      </c>
      <c r="D276" s="42">
        <f t="shared" si="14"/>
        <v>45736.964724999998</v>
      </c>
      <c r="E276" s="42">
        <f t="shared" si="12"/>
        <v>16504.11554557777</v>
      </c>
      <c r="F276" s="42">
        <f>IF(B276="","",$D$10/Details!$C$6*H275)</f>
        <v>29232.849179422228</v>
      </c>
      <c r="G276" s="42"/>
      <c r="H276" s="42">
        <f t="shared" si="15"/>
        <v>3324392.9335312485</v>
      </c>
    </row>
    <row r="277" spans="2:8" ht="18" x14ac:dyDescent="0.25">
      <c r="B277" s="40">
        <f t="shared" si="13"/>
        <v>245</v>
      </c>
      <c r="C277" s="41">
        <f>IF(B276:B643&lt;&gt;"",IF(Details!$B$6=26,IF(B277=1,$D$13,C276+14),IF(Details!$B$6=52,IF(B277=1,$D$13,C276+7),DATE(YEAR($D$13),MONTH($D$13)+(B277-1)*Details!$B$7,IF(Details!$B$6=24,IF(1-MOD(B277,2)=1,DAY($D$13)+14,DAY($D$13)),DAY($D$13))))),"")</f>
        <v>53236</v>
      </c>
      <c r="D277" s="42">
        <f t="shared" si="14"/>
        <v>45736.964724999998</v>
      </c>
      <c r="E277" s="42">
        <f t="shared" si="12"/>
        <v>16648.526556601577</v>
      </c>
      <c r="F277" s="42">
        <f>IF(B277="","",$D$10/Details!$C$6*H276)</f>
        <v>29088.438168398421</v>
      </c>
      <c r="G277" s="42"/>
      <c r="H277" s="42">
        <f t="shared" si="15"/>
        <v>3307744.4069746467</v>
      </c>
    </row>
    <row r="278" spans="2:8" ht="18" x14ac:dyDescent="0.25">
      <c r="B278" s="40">
        <f t="shared" si="13"/>
        <v>246</v>
      </c>
      <c r="C278" s="41">
        <f>IF(B277:B644&lt;&gt;"",IF(Details!$B$6=26,IF(B278=1,$D$13,C277+14),IF(Details!$B$6=52,IF(B278=1,$D$13,C277+7),DATE(YEAR($D$13),MONTH($D$13)+(B278-1)*Details!$B$7,IF(Details!$B$6=24,IF(1-MOD(B278,2)=1,DAY($D$13)+14,DAY($D$13)),DAY($D$13))))),"")</f>
        <v>53267</v>
      </c>
      <c r="D278" s="42">
        <f t="shared" si="14"/>
        <v>45736.964724999998</v>
      </c>
      <c r="E278" s="42">
        <f t="shared" si="12"/>
        <v>16794.20116397184</v>
      </c>
      <c r="F278" s="42">
        <f>IF(B278="","",$D$10/Details!$C$6*H277)</f>
        <v>28942.763561028158</v>
      </c>
      <c r="G278" s="42"/>
      <c r="H278" s="42">
        <f t="shared" si="15"/>
        <v>3290950.2058106749</v>
      </c>
    </row>
    <row r="279" spans="2:8" ht="18" x14ac:dyDescent="0.25">
      <c r="B279" s="40">
        <f t="shared" si="13"/>
        <v>247</v>
      </c>
      <c r="C279" s="41">
        <f>IF(B278:B645&lt;&gt;"",IF(Details!$B$6=26,IF(B279=1,$D$13,C278+14),IF(Details!$B$6=52,IF(B279=1,$D$13,C278+7),DATE(YEAR($D$13),MONTH($D$13)+(B279-1)*Details!$B$7,IF(Details!$B$6=24,IF(1-MOD(B279,2)=1,DAY($D$13)+14,DAY($D$13)),DAY($D$13))))),"")</f>
        <v>53297</v>
      </c>
      <c r="D279" s="42">
        <f t="shared" si="14"/>
        <v>45736.964724999998</v>
      </c>
      <c r="E279" s="42">
        <f t="shared" si="12"/>
        <v>16941.150424156596</v>
      </c>
      <c r="F279" s="42">
        <f>IF(B279="","",$D$10/Details!$C$6*H278)</f>
        <v>28795.814300843402</v>
      </c>
      <c r="G279" s="42"/>
      <c r="H279" s="42">
        <f t="shared" si="15"/>
        <v>3274009.0553865181</v>
      </c>
    </row>
    <row r="280" spans="2:8" ht="18" x14ac:dyDescent="0.25">
      <c r="B280" s="40">
        <f t="shared" si="13"/>
        <v>248</v>
      </c>
      <c r="C280" s="41">
        <f>IF(B279:B646&lt;&gt;"",IF(Details!$B$6=26,IF(B280=1,$D$13,C279+14),IF(Details!$B$6=52,IF(B280=1,$D$13,C279+7),DATE(YEAR($D$13),MONTH($D$13)+(B280-1)*Details!$B$7,IF(Details!$B$6=24,IF(1-MOD(B280,2)=1,DAY($D$13)+14,DAY($D$13)),DAY($D$13))))),"")</f>
        <v>53328</v>
      </c>
      <c r="D280" s="42">
        <f t="shared" si="14"/>
        <v>45736.964724999998</v>
      </c>
      <c r="E280" s="42">
        <f t="shared" si="12"/>
        <v>17089.385490367968</v>
      </c>
      <c r="F280" s="42">
        <f>IF(B280="","",$D$10/Details!$C$6*H279)</f>
        <v>28647.57923463203</v>
      </c>
      <c r="G280" s="42"/>
      <c r="H280" s="42">
        <f t="shared" si="15"/>
        <v>3256919.66989615</v>
      </c>
    </row>
    <row r="281" spans="2:8" ht="18" x14ac:dyDescent="0.25">
      <c r="B281" s="40">
        <f t="shared" si="13"/>
        <v>249</v>
      </c>
      <c r="C281" s="41">
        <f>IF(B280:B647&lt;&gt;"",IF(Details!$B$6=26,IF(B281=1,$D$13,C280+14),IF(Details!$B$6=52,IF(B281=1,$D$13,C280+7),DATE(YEAR($D$13),MONTH($D$13)+(B281-1)*Details!$B$7,IF(Details!$B$6=24,IF(1-MOD(B281,2)=1,DAY($D$13)+14,DAY($D$13)),DAY($D$13))))),"")</f>
        <v>53359</v>
      </c>
      <c r="D281" s="42">
        <f t="shared" si="14"/>
        <v>45736.964724999998</v>
      </c>
      <c r="E281" s="42">
        <f t="shared" si="12"/>
        <v>17238.917613408688</v>
      </c>
      <c r="F281" s="42">
        <f>IF(B281="","",$D$10/Details!$C$6*H280)</f>
        <v>28498.04711159131</v>
      </c>
      <c r="G281" s="42"/>
      <c r="H281" s="42">
        <f t="shared" si="15"/>
        <v>3239680.7522827415</v>
      </c>
    </row>
    <row r="282" spans="2:8" ht="18" x14ac:dyDescent="0.25">
      <c r="B282" s="40">
        <f t="shared" si="13"/>
        <v>250</v>
      </c>
      <c r="C282" s="41">
        <f>IF(B281:B648&lt;&gt;"",IF(Details!$B$6=26,IF(B282=1,$D$13,C281+14),IF(Details!$B$6=52,IF(B282=1,$D$13,C281+7),DATE(YEAR($D$13),MONTH($D$13)+(B282-1)*Details!$B$7,IF(Details!$B$6=24,IF(1-MOD(B282,2)=1,DAY($D$13)+14,DAY($D$13)),DAY($D$13))))),"")</f>
        <v>53387</v>
      </c>
      <c r="D282" s="42">
        <f t="shared" si="14"/>
        <v>45736.964724999998</v>
      </c>
      <c r="E282" s="42">
        <f t="shared" si="12"/>
        <v>17389.758142526014</v>
      </c>
      <c r="F282" s="42">
        <f>IF(B282="","",$D$10/Details!$C$6*H281)</f>
        <v>28347.206582473984</v>
      </c>
      <c r="G282" s="42"/>
      <c r="H282" s="42">
        <f t="shared" si="15"/>
        <v>3222290.9941402157</v>
      </c>
    </row>
    <row r="283" spans="2:8" ht="18" x14ac:dyDescent="0.25">
      <c r="B283" s="40">
        <f t="shared" si="13"/>
        <v>251</v>
      </c>
      <c r="C283" s="41">
        <f>IF(B282:B649&lt;&gt;"",IF(Details!$B$6=26,IF(B283=1,$D$13,C282+14),IF(Details!$B$6=52,IF(B283=1,$D$13,C282+7),DATE(YEAR($D$13),MONTH($D$13)+(B283-1)*Details!$B$7,IF(Details!$B$6=24,IF(1-MOD(B283,2)=1,DAY($D$13)+14,DAY($D$13)),DAY($D$13))))),"")</f>
        <v>53418</v>
      </c>
      <c r="D283" s="42">
        <f t="shared" si="14"/>
        <v>45736.964724999998</v>
      </c>
      <c r="E283" s="42">
        <f t="shared" si="12"/>
        <v>17541.918526273115</v>
      </c>
      <c r="F283" s="42">
        <f>IF(B283="","",$D$10/Details!$C$6*H282)</f>
        <v>28195.046198726883</v>
      </c>
      <c r="G283" s="42"/>
      <c r="H283" s="42">
        <f t="shared" si="15"/>
        <v>3204749.0756139425</v>
      </c>
    </row>
    <row r="284" spans="2:8" ht="18" x14ac:dyDescent="0.25">
      <c r="B284" s="40">
        <f t="shared" si="13"/>
        <v>252</v>
      </c>
      <c r="C284" s="41">
        <f>IF(B283:B650&lt;&gt;"",IF(Details!$B$6=26,IF(B284=1,$D$13,C283+14),IF(Details!$B$6=52,IF(B284=1,$D$13,C283+7),DATE(YEAR($D$13),MONTH($D$13)+(B284-1)*Details!$B$7,IF(Details!$B$6=24,IF(1-MOD(B284,2)=1,DAY($D$13)+14,DAY($D$13)),DAY($D$13))))),"")</f>
        <v>53448</v>
      </c>
      <c r="D284" s="42">
        <f t="shared" si="14"/>
        <v>45736.964724999998</v>
      </c>
      <c r="E284" s="42">
        <f t="shared" si="12"/>
        <v>17695.410313378005</v>
      </c>
      <c r="F284" s="42">
        <f>IF(B284="","",$D$10/Details!$C$6*H283)</f>
        <v>28041.554411621993</v>
      </c>
      <c r="G284" s="42"/>
      <c r="H284" s="42">
        <f t="shared" si="15"/>
        <v>3187053.6653005644</v>
      </c>
    </row>
    <row r="285" spans="2:8" ht="18" x14ac:dyDescent="0.25">
      <c r="B285" s="40">
        <f t="shared" si="13"/>
        <v>253</v>
      </c>
      <c r="C285" s="41">
        <f>IF(B284:B651&lt;&gt;"",IF(Details!$B$6=26,IF(B285=1,$D$13,C284+14),IF(Details!$B$6=52,IF(B285=1,$D$13,C284+7),DATE(YEAR($D$13),MONTH($D$13)+(B285-1)*Details!$B$7,IF(Details!$B$6=24,IF(1-MOD(B285,2)=1,DAY($D$13)+14,DAY($D$13)),DAY($D$13))))),"")</f>
        <v>53479</v>
      </c>
      <c r="D285" s="42">
        <f t="shared" si="14"/>
        <v>45736.964724999998</v>
      </c>
      <c r="E285" s="42">
        <f t="shared" si="12"/>
        <v>17850.245153620064</v>
      </c>
      <c r="F285" s="42">
        <f>IF(B285="","",$D$10/Details!$C$6*H284)</f>
        <v>27886.719571379934</v>
      </c>
      <c r="G285" s="42"/>
      <c r="H285" s="42">
        <f t="shared" si="15"/>
        <v>3169203.4201469445</v>
      </c>
    </row>
    <row r="286" spans="2:8" ht="18" x14ac:dyDescent="0.25">
      <c r="B286" s="40">
        <f t="shared" si="13"/>
        <v>254</v>
      </c>
      <c r="C286" s="41">
        <f>IF(B285:B652&lt;&gt;"",IF(Details!$B$6=26,IF(B286=1,$D$13,C285+14),IF(Details!$B$6=52,IF(B286=1,$D$13,C285+7),DATE(YEAR($D$13),MONTH($D$13)+(B286-1)*Details!$B$7,IF(Details!$B$6=24,IF(1-MOD(B286,2)=1,DAY($D$13)+14,DAY($D$13)),DAY($D$13))))),"")</f>
        <v>53509</v>
      </c>
      <c r="D286" s="42">
        <f t="shared" si="14"/>
        <v>45736.964724999998</v>
      </c>
      <c r="E286" s="42">
        <f t="shared" si="12"/>
        <v>18006.434798714236</v>
      </c>
      <c r="F286" s="42">
        <f>IF(B286="","",$D$10/Details!$C$6*H285)</f>
        <v>27730.529926285762</v>
      </c>
      <c r="G286" s="42"/>
      <c r="H286" s="42">
        <f t="shared" si="15"/>
        <v>3151196.9853482302</v>
      </c>
    </row>
    <row r="287" spans="2:8" ht="18" x14ac:dyDescent="0.25">
      <c r="B287" s="40">
        <f t="shared" si="13"/>
        <v>255</v>
      </c>
      <c r="C287" s="41">
        <f>IF(B286:B653&lt;&gt;"",IF(Details!$B$6=26,IF(B287=1,$D$13,C286+14),IF(Details!$B$6=52,IF(B287=1,$D$13,C286+7),DATE(YEAR($D$13),MONTH($D$13)+(B287-1)*Details!$B$7,IF(Details!$B$6=24,IF(1-MOD(B287,2)=1,DAY($D$13)+14,DAY($D$13)),DAY($D$13))))),"")</f>
        <v>53540</v>
      </c>
      <c r="D287" s="42">
        <f t="shared" si="14"/>
        <v>45736.964724999998</v>
      </c>
      <c r="E287" s="42">
        <f t="shared" si="12"/>
        <v>18163.991103202985</v>
      </c>
      <c r="F287" s="42">
        <f>IF(B287="","",$D$10/Details!$C$6*H286)</f>
        <v>27572.973621797013</v>
      </c>
      <c r="G287" s="42"/>
      <c r="H287" s="42">
        <f t="shared" si="15"/>
        <v>3133032.9942450272</v>
      </c>
    </row>
    <row r="288" spans="2:8" ht="18" x14ac:dyDescent="0.25">
      <c r="B288" s="40">
        <f t="shared" si="13"/>
        <v>256</v>
      </c>
      <c r="C288" s="41">
        <f>IF(B287:B654&lt;&gt;"",IF(Details!$B$6=26,IF(B288=1,$D$13,C287+14),IF(Details!$B$6=52,IF(B288=1,$D$13,C287+7),DATE(YEAR($D$13),MONTH($D$13)+(B288-1)*Details!$B$7,IF(Details!$B$6=24,IF(1-MOD(B288,2)=1,DAY($D$13)+14,DAY($D$13)),DAY($D$13))))),"")</f>
        <v>53571</v>
      </c>
      <c r="D288" s="42">
        <f t="shared" si="14"/>
        <v>45736.964724999998</v>
      </c>
      <c r="E288" s="42">
        <f t="shared" si="12"/>
        <v>18322.926025356013</v>
      </c>
      <c r="F288" s="42">
        <f>IF(B288="","",$D$10/Details!$C$6*H287)</f>
        <v>27414.038699643985</v>
      </c>
      <c r="G288" s="42"/>
      <c r="H288" s="42">
        <f t="shared" si="15"/>
        <v>3114710.068219671</v>
      </c>
    </row>
    <row r="289" spans="2:8" ht="18" x14ac:dyDescent="0.25">
      <c r="B289" s="40">
        <f t="shared" si="13"/>
        <v>257</v>
      </c>
      <c r="C289" s="41">
        <f>IF(B288:B655&lt;&gt;"",IF(Details!$B$6=26,IF(B289=1,$D$13,C288+14),IF(Details!$B$6=52,IF(B289=1,$D$13,C288+7),DATE(YEAR($D$13),MONTH($D$13)+(B289-1)*Details!$B$7,IF(Details!$B$6=24,IF(1-MOD(B289,2)=1,DAY($D$13)+14,DAY($D$13)),DAY($D$13))))),"")</f>
        <v>53601</v>
      </c>
      <c r="D289" s="42">
        <f t="shared" si="14"/>
        <v>45736.964724999998</v>
      </c>
      <c r="E289" s="42">
        <f t="shared" ref="E289:E352" si="16">IF(B289="","",IF(H288&lt;$D$12,D289,D289-F289))</f>
        <v>18483.25162807788</v>
      </c>
      <c r="F289" s="42">
        <f>IF(B289="","",$D$10/Details!$C$6*H288)</f>
        <v>27253.713096922118</v>
      </c>
      <c r="G289" s="42"/>
      <c r="H289" s="42">
        <f t="shared" si="15"/>
        <v>3096226.816591593</v>
      </c>
    </row>
    <row r="290" spans="2:8" ht="18" x14ac:dyDescent="0.25">
      <c r="B290" s="40">
        <f t="shared" ref="B290:B353" si="17">IF(B289&lt;$H$9,IF(H289&gt;0,B289+1,""),"")</f>
        <v>258</v>
      </c>
      <c r="C290" s="41">
        <f>IF(B289:B656&lt;&gt;"",IF(Details!$B$6=26,IF(B290=1,$D$13,C289+14),IF(Details!$B$6=52,IF(B290=1,$D$13,C289+7),DATE(YEAR($D$13),MONTH($D$13)+(B290-1)*Details!$B$7,IF(Details!$B$6=24,IF(1-MOD(B290,2)=1,DAY($D$13)+14,DAY($D$13)),DAY($D$13))))),"")</f>
        <v>53632</v>
      </c>
      <c r="D290" s="42">
        <f t="shared" ref="D290:D353" si="18">IF(B290="","",IF(H289&lt;$D$12,H289,$D$12))</f>
        <v>45736.964724999998</v>
      </c>
      <c r="E290" s="42">
        <f t="shared" si="16"/>
        <v>18644.980079823563</v>
      </c>
      <c r="F290" s="42">
        <f>IF(B290="","",$D$10/Details!$C$6*H289)</f>
        <v>27091.984645176435</v>
      </c>
      <c r="G290" s="42"/>
      <c r="H290" s="42">
        <f t="shared" si="15"/>
        <v>3077581.8365117693</v>
      </c>
    </row>
    <row r="291" spans="2:8" ht="18" x14ac:dyDescent="0.25">
      <c r="B291" s="40">
        <f t="shared" si="17"/>
        <v>259</v>
      </c>
      <c r="C291" s="41">
        <f>IF(B290:B657&lt;&gt;"",IF(Details!$B$6=26,IF(B291=1,$D$13,C290+14),IF(Details!$B$6=52,IF(B291=1,$D$13,C290+7),DATE(YEAR($D$13),MONTH($D$13)+(B291-1)*Details!$B$7,IF(Details!$B$6=24,IF(1-MOD(B291,2)=1,DAY($D$13)+14,DAY($D$13)),DAY($D$13))))),"")</f>
        <v>53662</v>
      </c>
      <c r="D291" s="42">
        <f t="shared" si="18"/>
        <v>45736.964724999998</v>
      </c>
      <c r="E291" s="42">
        <f t="shared" si="16"/>
        <v>18808.12365552202</v>
      </c>
      <c r="F291" s="42">
        <f>IF(B291="","",$D$10/Details!$C$6*H290)</f>
        <v>26928.841069477978</v>
      </c>
      <c r="G291" s="42"/>
      <c r="H291" s="42">
        <f t="shared" ref="H291:H354" si="19">IF(E291="","",IF(H290-E291-G291&lt;0, 0, H290-E291-G291))</f>
        <v>3058773.7128562471</v>
      </c>
    </row>
    <row r="292" spans="2:8" ht="18" x14ac:dyDescent="0.25">
      <c r="B292" s="40">
        <f t="shared" si="17"/>
        <v>260</v>
      </c>
      <c r="C292" s="41">
        <f>IF(B291:B658&lt;&gt;"",IF(Details!$B$6=26,IF(B292=1,$D$13,C291+14),IF(Details!$B$6=52,IF(B292=1,$D$13,C291+7),DATE(YEAR($D$13),MONTH($D$13)+(B292-1)*Details!$B$7,IF(Details!$B$6=24,IF(1-MOD(B292,2)=1,DAY($D$13)+14,DAY($D$13)),DAY($D$13))))),"")</f>
        <v>53693</v>
      </c>
      <c r="D292" s="42">
        <f t="shared" si="18"/>
        <v>45736.964724999998</v>
      </c>
      <c r="E292" s="42">
        <f t="shared" si="16"/>
        <v>18972.694737507838</v>
      </c>
      <c r="F292" s="42">
        <f>IF(B292="","",$D$10/Details!$C$6*H291)</f>
        <v>26764.26998749216</v>
      </c>
      <c r="G292" s="42"/>
      <c r="H292" s="42">
        <f t="shared" si="19"/>
        <v>3039801.0181187391</v>
      </c>
    </row>
    <row r="293" spans="2:8" ht="18" x14ac:dyDescent="0.25">
      <c r="B293" s="40">
        <f t="shared" si="17"/>
        <v>261</v>
      </c>
      <c r="C293" s="41">
        <f>IF(B292:B659&lt;&gt;"",IF(Details!$B$6=26,IF(B293=1,$D$13,C292+14),IF(Details!$B$6=52,IF(B293=1,$D$13,C292+7),DATE(YEAR($D$13),MONTH($D$13)+(B293-1)*Details!$B$7,IF(Details!$B$6=24,IF(1-MOD(B293,2)=1,DAY($D$13)+14,DAY($D$13)),DAY($D$13))))),"")</f>
        <v>53724</v>
      </c>
      <c r="D293" s="42">
        <f t="shared" si="18"/>
        <v>45736.964724999998</v>
      </c>
      <c r="E293" s="42">
        <f t="shared" si="16"/>
        <v>19138.705816461032</v>
      </c>
      <c r="F293" s="42">
        <f>IF(B293="","",$D$10/Details!$C$6*H292)</f>
        <v>26598.258908538966</v>
      </c>
      <c r="G293" s="42"/>
      <c r="H293" s="42">
        <f t="shared" si="19"/>
        <v>3020662.3123022779</v>
      </c>
    </row>
    <row r="294" spans="2:8" ht="18" x14ac:dyDescent="0.25">
      <c r="B294" s="40">
        <f t="shared" si="17"/>
        <v>262</v>
      </c>
      <c r="C294" s="41">
        <f>IF(B293:B660&lt;&gt;"",IF(Details!$B$6=26,IF(B294=1,$D$13,C293+14),IF(Details!$B$6=52,IF(B294=1,$D$13,C293+7),DATE(YEAR($D$13),MONTH($D$13)+(B294-1)*Details!$B$7,IF(Details!$B$6=24,IF(1-MOD(B294,2)=1,DAY($D$13)+14,DAY($D$13)),DAY($D$13))))),"")</f>
        <v>53752</v>
      </c>
      <c r="D294" s="42">
        <f t="shared" si="18"/>
        <v>45736.964724999998</v>
      </c>
      <c r="E294" s="42">
        <f t="shared" si="16"/>
        <v>19306.169492355068</v>
      </c>
      <c r="F294" s="42">
        <f>IF(B294="","",$D$10/Details!$C$6*H293)</f>
        <v>26430.79523264493</v>
      </c>
      <c r="G294" s="42"/>
      <c r="H294" s="42">
        <f t="shared" si="19"/>
        <v>3001356.1428099228</v>
      </c>
    </row>
    <row r="295" spans="2:8" ht="18" x14ac:dyDescent="0.25">
      <c r="B295" s="40">
        <f t="shared" si="17"/>
        <v>263</v>
      </c>
      <c r="C295" s="41">
        <f>IF(B294:B661&lt;&gt;"",IF(Details!$B$6=26,IF(B295=1,$D$13,C294+14),IF(Details!$B$6=52,IF(B295=1,$D$13,C294+7),DATE(YEAR($D$13),MONTH($D$13)+(B295-1)*Details!$B$7,IF(Details!$B$6=24,IF(1-MOD(B295,2)=1,DAY($D$13)+14,DAY($D$13)),DAY($D$13))))),"")</f>
        <v>53783</v>
      </c>
      <c r="D295" s="42">
        <f t="shared" si="18"/>
        <v>45736.964724999998</v>
      </c>
      <c r="E295" s="42">
        <f t="shared" si="16"/>
        <v>19475.098475413175</v>
      </c>
      <c r="F295" s="42">
        <f>IF(B295="","",$D$10/Details!$C$6*H294)</f>
        <v>26261.866249586823</v>
      </c>
      <c r="G295" s="42"/>
      <c r="H295" s="42">
        <f t="shared" si="19"/>
        <v>2981881.0443345094</v>
      </c>
    </row>
    <row r="296" spans="2:8" ht="18" x14ac:dyDescent="0.25">
      <c r="B296" s="40">
        <f t="shared" si="17"/>
        <v>264</v>
      </c>
      <c r="C296" s="41">
        <f>IF(B295:B662&lt;&gt;"",IF(Details!$B$6=26,IF(B296=1,$D$13,C295+14),IF(Details!$B$6=52,IF(B296=1,$D$13,C295+7),DATE(YEAR($D$13),MONTH($D$13)+(B296-1)*Details!$B$7,IF(Details!$B$6=24,IF(1-MOD(B296,2)=1,DAY($D$13)+14,DAY($D$13)),DAY($D$13))))),"")</f>
        <v>53813</v>
      </c>
      <c r="D296" s="42">
        <f t="shared" si="18"/>
        <v>45736.964724999998</v>
      </c>
      <c r="E296" s="42">
        <f t="shared" si="16"/>
        <v>19645.505587073043</v>
      </c>
      <c r="F296" s="42">
        <f>IF(B296="","",$D$10/Details!$C$6*H295)</f>
        <v>26091.459137926955</v>
      </c>
      <c r="G296" s="42"/>
      <c r="H296" s="42">
        <f t="shared" si="19"/>
        <v>2962235.5387474364</v>
      </c>
    </row>
    <row r="297" spans="2:8" ht="18" x14ac:dyDescent="0.25">
      <c r="B297" s="40">
        <f t="shared" si="17"/>
        <v>265</v>
      </c>
      <c r="C297" s="41">
        <f>IF(B296:B663&lt;&gt;"",IF(Details!$B$6=26,IF(B297=1,$D$13,C296+14),IF(Details!$B$6=52,IF(B297=1,$D$13,C296+7),DATE(YEAR($D$13),MONTH($D$13)+(B297-1)*Details!$B$7,IF(Details!$B$6=24,IF(1-MOD(B297,2)=1,DAY($D$13)+14,DAY($D$13)),DAY($D$13))))),"")</f>
        <v>53844</v>
      </c>
      <c r="D297" s="42">
        <f t="shared" si="18"/>
        <v>45736.964724999998</v>
      </c>
      <c r="E297" s="42">
        <f t="shared" si="16"/>
        <v>19817.403760959933</v>
      </c>
      <c r="F297" s="42">
        <f>IF(B297="","",$D$10/Details!$C$6*H296)</f>
        <v>25919.560964040065</v>
      </c>
      <c r="G297" s="42"/>
      <c r="H297" s="42">
        <f t="shared" si="19"/>
        <v>2942418.1349864765</v>
      </c>
    </row>
    <row r="298" spans="2:8" ht="18" x14ac:dyDescent="0.25">
      <c r="B298" s="40">
        <f t="shared" si="17"/>
        <v>266</v>
      </c>
      <c r="C298" s="41">
        <f>IF(B297:B664&lt;&gt;"",IF(Details!$B$6=26,IF(B298=1,$D$13,C297+14),IF(Details!$B$6=52,IF(B298=1,$D$13,C297+7),DATE(YEAR($D$13),MONTH($D$13)+(B298-1)*Details!$B$7,IF(Details!$B$6=24,IF(1-MOD(B298,2)=1,DAY($D$13)+14,DAY($D$13)),DAY($D$13))))),"")</f>
        <v>53874</v>
      </c>
      <c r="D298" s="42">
        <f t="shared" si="18"/>
        <v>45736.964724999998</v>
      </c>
      <c r="E298" s="42">
        <f t="shared" si="16"/>
        <v>19990.806043868331</v>
      </c>
      <c r="F298" s="42">
        <f>IF(B298="","",$D$10/Details!$C$6*H297)</f>
        <v>25746.158681131667</v>
      </c>
      <c r="G298" s="42"/>
      <c r="H298" s="42">
        <f t="shared" si="19"/>
        <v>2922427.3289426081</v>
      </c>
    </row>
    <row r="299" spans="2:8" ht="18" x14ac:dyDescent="0.25">
      <c r="B299" s="40">
        <f t="shared" si="17"/>
        <v>267</v>
      </c>
      <c r="C299" s="41">
        <f>IF(B298:B665&lt;&gt;"",IF(Details!$B$6=26,IF(B299=1,$D$13,C298+14),IF(Details!$B$6=52,IF(B299=1,$D$13,C298+7),DATE(YEAR($D$13),MONTH($D$13)+(B299-1)*Details!$B$7,IF(Details!$B$6=24,IF(1-MOD(B299,2)=1,DAY($D$13)+14,DAY($D$13)),DAY($D$13))))),"")</f>
        <v>53905</v>
      </c>
      <c r="D299" s="42">
        <f t="shared" si="18"/>
        <v>45736.964724999998</v>
      </c>
      <c r="E299" s="42">
        <f t="shared" si="16"/>
        <v>20165.725596752181</v>
      </c>
      <c r="F299" s="42">
        <f>IF(B299="","",$D$10/Details!$C$6*H298)</f>
        <v>25571.239128247817</v>
      </c>
      <c r="G299" s="42"/>
      <c r="H299" s="42">
        <f t="shared" si="19"/>
        <v>2902261.6033458561</v>
      </c>
    </row>
    <row r="300" spans="2:8" ht="18" x14ac:dyDescent="0.25">
      <c r="B300" s="40">
        <f t="shared" si="17"/>
        <v>268</v>
      </c>
      <c r="C300" s="41">
        <f>IF(B299:B666&lt;&gt;"",IF(Details!$B$6=26,IF(B300=1,$D$13,C299+14),IF(Details!$B$6=52,IF(B300=1,$D$13,C299+7),DATE(YEAR($D$13),MONTH($D$13)+(B300-1)*Details!$B$7,IF(Details!$B$6=24,IF(1-MOD(B300,2)=1,DAY($D$13)+14,DAY($D$13)),DAY($D$13))))),"")</f>
        <v>53936</v>
      </c>
      <c r="D300" s="42">
        <f t="shared" si="18"/>
        <v>45736.964724999998</v>
      </c>
      <c r="E300" s="42">
        <f t="shared" si="16"/>
        <v>20342.175695723759</v>
      </c>
      <c r="F300" s="42">
        <f>IF(B300="","",$D$10/Details!$C$6*H299)</f>
        <v>25394.789029276239</v>
      </c>
      <c r="G300" s="42"/>
      <c r="H300" s="42">
        <f t="shared" si="19"/>
        <v>2881919.4276501322</v>
      </c>
    </row>
    <row r="301" spans="2:8" ht="18" x14ac:dyDescent="0.25">
      <c r="B301" s="40">
        <f t="shared" si="17"/>
        <v>269</v>
      </c>
      <c r="C301" s="41">
        <f>IF(B300:B667&lt;&gt;"",IF(Details!$B$6=26,IF(B301=1,$D$13,C300+14),IF(Details!$B$6=52,IF(B301=1,$D$13,C300+7),DATE(YEAR($D$13),MONTH($D$13)+(B301-1)*Details!$B$7,IF(Details!$B$6=24,IF(1-MOD(B301,2)=1,DAY($D$13)+14,DAY($D$13)),DAY($D$13))))),"")</f>
        <v>53966</v>
      </c>
      <c r="D301" s="42">
        <f t="shared" si="18"/>
        <v>45736.964724999998</v>
      </c>
      <c r="E301" s="42">
        <f t="shared" si="16"/>
        <v>20520.169733061342</v>
      </c>
      <c r="F301" s="42">
        <f>IF(B301="","",$D$10/Details!$C$6*H300)</f>
        <v>25216.794991938656</v>
      </c>
      <c r="G301" s="42"/>
      <c r="H301" s="42">
        <f t="shared" si="19"/>
        <v>2861399.2579170708</v>
      </c>
    </row>
    <row r="302" spans="2:8" ht="18" x14ac:dyDescent="0.25">
      <c r="B302" s="40">
        <f t="shared" si="17"/>
        <v>270</v>
      </c>
      <c r="C302" s="41">
        <f>IF(B301:B668&lt;&gt;"",IF(Details!$B$6=26,IF(B302=1,$D$13,C301+14),IF(Details!$B$6=52,IF(B302=1,$D$13,C301+7),DATE(YEAR($D$13),MONTH($D$13)+(B302-1)*Details!$B$7,IF(Details!$B$6=24,IF(1-MOD(B302,2)=1,DAY($D$13)+14,DAY($D$13)),DAY($D$13))))),"")</f>
        <v>53997</v>
      </c>
      <c r="D302" s="42">
        <f t="shared" si="18"/>
        <v>45736.964724999998</v>
      </c>
      <c r="E302" s="42">
        <f t="shared" si="16"/>
        <v>20699.72121822563</v>
      </c>
      <c r="F302" s="42">
        <f>IF(B302="","",$D$10/Details!$C$6*H301)</f>
        <v>25037.243506774368</v>
      </c>
      <c r="G302" s="42"/>
      <c r="H302" s="42">
        <f t="shared" si="19"/>
        <v>2840699.5366988452</v>
      </c>
    </row>
    <row r="303" spans="2:8" ht="18" x14ac:dyDescent="0.25">
      <c r="B303" s="40">
        <f t="shared" si="17"/>
        <v>271</v>
      </c>
      <c r="C303" s="41">
        <f>IF(B302:B669&lt;&gt;"",IF(Details!$B$6=26,IF(B303=1,$D$13,C302+14),IF(Details!$B$6=52,IF(B303=1,$D$13,C302+7),DATE(YEAR($D$13),MONTH($D$13)+(B303-1)*Details!$B$7,IF(Details!$B$6=24,IF(1-MOD(B303,2)=1,DAY($D$13)+14,DAY($D$13)),DAY($D$13))))),"")</f>
        <v>54027</v>
      </c>
      <c r="D303" s="42">
        <f t="shared" si="18"/>
        <v>45736.964724999998</v>
      </c>
      <c r="E303" s="42">
        <f t="shared" si="16"/>
        <v>20880.843778885104</v>
      </c>
      <c r="F303" s="42">
        <f>IF(B303="","",$D$10/Details!$C$6*H302)</f>
        <v>24856.120946114894</v>
      </c>
      <c r="G303" s="42"/>
      <c r="H303" s="42">
        <f t="shared" si="19"/>
        <v>2819818.6929199602</v>
      </c>
    </row>
    <row r="304" spans="2:8" ht="18" x14ac:dyDescent="0.25">
      <c r="B304" s="40">
        <f t="shared" si="17"/>
        <v>272</v>
      </c>
      <c r="C304" s="41">
        <f>IF(B303:B670&lt;&gt;"",IF(Details!$B$6=26,IF(B304=1,$D$13,C303+14),IF(Details!$B$6=52,IF(B304=1,$D$13,C303+7),DATE(YEAR($D$13),MONTH($D$13)+(B304-1)*Details!$B$7,IF(Details!$B$6=24,IF(1-MOD(B304,2)=1,DAY($D$13)+14,DAY($D$13)),DAY($D$13))))),"")</f>
        <v>54058</v>
      </c>
      <c r="D304" s="42">
        <f t="shared" si="18"/>
        <v>45736.964724999998</v>
      </c>
      <c r="E304" s="42">
        <f t="shared" si="16"/>
        <v>21063.551161950349</v>
      </c>
      <c r="F304" s="42">
        <f>IF(B304="","",$D$10/Details!$C$6*H303)</f>
        <v>24673.413563049649</v>
      </c>
      <c r="G304" s="42"/>
      <c r="H304" s="42">
        <f t="shared" si="19"/>
        <v>2798755.1417580098</v>
      </c>
    </row>
    <row r="305" spans="2:8" ht="18" x14ac:dyDescent="0.25">
      <c r="B305" s="40">
        <f t="shared" si="17"/>
        <v>273</v>
      </c>
      <c r="C305" s="41">
        <f>IF(B304:B671&lt;&gt;"",IF(Details!$B$6=26,IF(B305=1,$D$13,C304+14),IF(Details!$B$6=52,IF(B305=1,$D$13,C304+7),DATE(YEAR($D$13),MONTH($D$13)+(B305-1)*Details!$B$7,IF(Details!$B$6=24,IF(1-MOD(B305,2)=1,DAY($D$13)+14,DAY($D$13)),DAY($D$13))))),"")</f>
        <v>54089</v>
      </c>
      <c r="D305" s="42">
        <f t="shared" si="18"/>
        <v>45736.964724999998</v>
      </c>
      <c r="E305" s="42">
        <f t="shared" si="16"/>
        <v>21247.857234617415</v>
      </c>
      <c r="F305" s="42">
        <f>IF(B305="","",$D$10/Details!$C$6*H304)</f>
        <v>24489.107490382583</v>
      </c>
      <c r="G305" s="42"/>
      <c r="H305" s="42">
        <f t="shared" si="19"/>
        <v>2777507.2845233926</v>
      </c>
    </row>
    <row r="306" spans="2:8" ht="18" x14ac:dyDescent="0.25">
      <c r="B306" s="40">
        <f t="shared" si="17"/>
        <v>274</v>
      </c>
      <c r="C306" s="41">
        <f>IF(B305:B672&lt;&gt;"",IF(Details!$B$6=26,IF(B306=1,$D$13,C305+14),IF(Details!$B$6=52,IF(B306=1,$D$13,C305+7),DATE(YEAR($D$13),MONTH($D$13)+(B306-1)*Details!$B$7,IF(Details!$B$6=24,IF(1-MOD(B306,2)=1,DAY($D$13)+14,DAY($D$13)),DAY($D$13))))),"")</f>
        <v>54118</v>
      </c>
      <c r="D306" s="42">
        <f t="shared" si="18"/>
        <v>45736.964724999998</v>
      </c>
      <c r="E306" s="42">
        <f t="shared" si="16"/>
        <v>21433.775985420314</v>
      </c>
      <c r="F306" s="42">
        <f>IF(B306="","",$D$10/Details!$C$6*H305)</f>
        <v>24303.188739579684</v>
      </c>
      <c r="G306" s="42"/>
      <c r="H306" s="42">
        <f t="shared" si="19"/>
        <v>2756073.5085379723</v>
      </c>
    </row>
    <row r="307" spans="2:8" ht="18" x14ac:dyDescent="0.25">
      <c r="B307" s="40">
        <f t="shared" si="17"/>
        <v>275</v>
      </c>
      <c r="C307" s="41">
        <f>IF(B306:B673&lt;&gt;"",IF(Details!$B$6=26,IF(B307=1,$D$13,C306+14),IF(Details!$B$6=52,IF(B307=1,$D$13,C306+7),DATE(YEAR($D$13),MONTH($D$13)+(B307-1)*Details!$B$7,IF(Details!$B$6=24,IF(1-MOD(B307,2)=1,DAY($D$13)+14,DAY($D$13)),DAY($D$13))))),"")</f>
        <v>54149</v>
      </c>
      <c r="D307" s="42">
        <f t="shared" si="18"/>
        <v>45736.964724999998</v>
      </c>
      <c r="E307" s="42">
        <f t="shared" si="16"/>
        <v>21621.321525292744</v>
      </c>
      <c r="F307" s="42">
        <f>IF(B307="","",$D$10/Details!$C$6*H306)</f>
        <v>24115.643199707254</v>
      </c>
      <c r="G307" s="42"/>
      <c r="H307" s="42">
        <f t="shared" si="19"/>
        <v>2734452.1870126794</v>
      </c>
    </row>
    <row r="308" spans="2:8" ht="18" x14ac:dyDescent="0.25">
      <c r="B308" s="40">
        <f t="shared" si="17"/>
        <v>276</v>
      </c>
      <c r="C308" s="41">
        <f>IF(B307:B674&lt;&gt;"",IF(Details!$B$6=26,IF(B308=1,$D$13,C307+14),IF(Details!$B$6=52,IF(B308=1,$D$13,C307+7),DATE(YEAR($D$13),MONTH($D$13)+(B308-1)*Details!$B$7,IF(Details!$B$6=24,IF(1-MOD(B308,2)=1,DAY($D$13)+14,DAY($D$13)),DAY($D$13))))),"")</f>
        <v>54179</v>
      </c>
      <c r="D308" s="42">
        <f t="shared" si="18"/>
        <v>45736.964724999998</v>
      </c>
      <c r="E308" s="42">
        <f t="shared" si="16"/>
        <v>21810.508088639057</v>
      </c>
      <c r="F308" s="42">
        <f>IF(B308="","",$D$10/Details!$C$6*H307)</f>
        <v>23926.456636360941</v>
      </c>
      <c r="G308" s="42"/>
      <c r="H308" s="42">
        <f t="shared" si="19"/>
        <v>2712641.6789240404</v>
      </c>
    </row>
    <row r="309" spans="2:8" ht="18" x14ac:dyDescent="0.25">
      <c r="B309" s="40">
        <f t="shared" si="17"/>
        <v>277</v>
      </c>
      <c r="C309" s="41">
        <f>IF(B308:B675&lt;&gt;"",IF(Details!$B$6=26,IF(B309=1,$D$13,C308+14),IF(Details!$B$6=52,IF(B309=1,$D$13,C308+7),DATE(YEAR($D$13),MONTH($D$13)+(B309-1)*Details!$B$7,IF(Details!$B$6=24,IF(1-MOD(B309,2)=1,DAY($D$13)+14,DAY($D$13)),DAY($D$13))))),"")</f>
        <v>54210</v>
      </c>
      <c r="D309" s="42">
        <f t="shared" si="18"/>
        <v>45736.964724999998</v>
      </c>
      <c r="E309" s="42">
        <f t="shared" si="16"/>
        <v>22001.350034414649</v>
      </c>
      <c r="F309" s="42">
        <f>IF(B309="","",$D$10/Details!$C$6*H308)</f>
        <v>23735.614690585349</v>
      </c>
      <c r="G309" s="42"/>
      <c r="H309" s="42">
        <f t="shared" si="19"/>
        <v>2690640.3288896256</v>
      </c>
    </row>
    <row r="310" spans="2:8" ht="18" x14ac:dyDescent="0.25">
      <c r="B310" s="40">
        <f t="shared" si="17"/>
        <v>278</v>
      </c>
      <c r="C310" s="41">
        <f>IF(B309:B676&lt;&gt;"",IF(Details!$B$6=26,IF(B310=1,$D$13,C309+14),IF(Details!$B$6=52,IF(B310=1,$D$13,C309+7),DATE(YEAR($D$13),MONTH($D$13)+(B310-1)*Details!$B$7,IF(Details!$B$6=24,IF(1-MOD(B310,2)=1,DAY($D$13)+14,DAY($D$13)),DAY($D$13))))),"")</f>
        <v>54240</v>
      </c>
      <c r="D310" s="42">
        <f t="shared" si="18"/>
        <v>45736.964724999998</v>
      </c>
      <c r="E310" s="42">
        <f t="shared" si="16"/>
        <v>22193.861847215776</v>
      </c>
      <c r="F310" s="42">
        <f>IF(B310="","",$D$10/Details!$C$6*H309)</f>
        <v>23543.102877784222</v>
      </c>
      <c r="G310" s="42"/>
      <c r="H310" s="42">
        <f t="shared" si="19"/>
        <v>2668446.4670424098</v>
      </c>
    </row>
    <row r="311" spans="2:8" ht="18" x14ac:dyDescent="0.25">
      <c r="B311" s="40">
        <f t="shared" si="17"/>
        <v>279</v>
      </c>
      <c r="C311" s="41">
        <f>IF(B310:B677&lt;&gt;"",IF(Details!$B$6=26,IF(B311=1,$D$13,C310+14),IF(Details!$B$6=52,IF(B311=1,$D$13,C310+7),DATE(YEAR($D$13),MONTH($D$13)+(B311-1)*Details!$B$7,IF(Details!$B$6=24,IF(1-MOD(B311,2)=1,DAY($D$13)+14,DAY($D$13)),DAY($D$13))))),"")</f>
        <v>54271</v>
      </c>
      <c r="D311" s="42">
        <f t="shared" si="18"/>
        <v>45736.964724999998</v>
      </c>
      <c r="E311" s="42">
        <f t="shared" si="16"/>
        <v>22388.058138378914</v>
      </c>
      <c r="F311" s="42">
        <f>IF(B311="","",$D$10/Details!$C$6*H310)</f>
        <v>23348.906586621084</v>
      </c>
      <c r="G311" s="42"/>
      <c r="H311" s="42">
        <f t="shared" si="19"/>
        <v>2646058.4089040309</v>
      </c>
    </row>
    <row r="312" spans="2:8" ht="18" x14ac:dyDescent="0.25">
      <c r="B312" s="40">
        <f t="shared" si="17"/>
        <v>280</v>
      </c>
      <c r="C312" s="41">
        <f>IF(B311:B678&lt;&gt;"",IF(Details!$B$6=26,IF(B312=1,$D$13,C311+14),IF(Details!$B$6=52,IF(B312=1,$D$13,C311+7),DATE(YEAR($D$13),MONTH($D$13)+(B312-1)*Details!$B$7,IF(Details!$B$6=24,IF(1-MOD(B312,2)=1,DAY($D$13)+14,DAY($D$13)),DAY($D$13))))),"")</f>
        <v>54302</v>
      </c>
      <c r="D312" s="42">
        <f t="shared" si="18"/>
        <v>45736.964724999998</v>
      </c>
      <c r="E312" s="42">
        <f t="shared" si="16"/>
        <v>22583.953647089729</v>
      </c>
      <c r="F312" s="42">
        <f>IF(B312="","",$D$10/Details!$C$6*H311)</f>
        <v>23153.011077910269</v>
      </c>
      <c r="G312" s="42"/>
      <c r="H312" s="42">
        <f t="shared" si="19"/>
        <v>2623474.4552569413</v>
      </c>
    </row>
    <row r="313" spans="2:8" ht="18" x14ac:dyDescent="0.25">
      <c r="B313" s="40">
        <f t="shared" si="17"/>
        <v>281</v>
      </c>
      <c r="C313" s="41">
        <f>IF(B312:B679&lt;&gt;"",IF(Details!$B$6=26,IF(B313=1,$D$13,C312+14),IF(Details!$B$6=52,IF(B313=1,$D$13,C312+7),DATE(YEAR($D$13),MONTH($D$13)+(B313-1)*Details!$B$7,IF(Details!$B$6=24,IF(1-MOD(B313,2)=1,DAY($D$13)+14,DAY($D$13)),DAY($D$13))))),"")</f>
        <v>54332</v>
      </c>
      <c r="D313" s="42">
        <f t="shared" si="18"/>
        <v>45736.964724999998</v>
      </c>
      <c r="E313" s="42">
        <f t="shared" si="16"/>
        <v>22781.563241501764</v>
      </c>
      <c r="F313" s="42">
        <f>IF(B313="","",$D$10/Details!$C$6*H312)</f>
        <v>22955.401483498234</v>
      </c>
      <c r="G313" s="42"/>
      <c r="H313" s="42">
        <f t="shared" si="19"/>
        <v>2600692.8920154395</v>
      </c>
    </row>
    <row r="314" spans="2:8" ht="18" x14ac:dyDescent="0.25">
      <c r="B314" s="40">
        <f t="shared" si="17"/>
        <v>282</v>
      </c>
      <c r="C314" s="41">
        <f>IF(B313:B680&lt;&gt;"",IF(Details!$B$6=26,IF(B314=1,$D$13,C313+14),IF(Details!$B$6=52,IF(B314=1,$D$13,C313+7),DATE(YEAR($D$13),MONTH($D$13)+(B314-1)*Details!$B$7,IF(Details!$B$6=24,IF(1-MOD(B314,2)=1,DAY($D$13)+14,DAY($D$13)),DAY($D$13))))),"")</f>
        <v>54363</v>
      </c>
      <c r="D314" s="42">
        <f t="shared" si="18"/>
        <v>45736.964724999998</v>
      </c>
      <c r="E314" s="42">
        <f t="shared" si="16"/>
        <v>22980.901919864904</v>
      </c>
      <c r="F314" s="42">
        <f>IF(B314="","",$D$10/Details!$C$6*H313)</f>
        <v>22756.062805135094</v>
      </c>
      <c r="G314" s="42"/>
      <c r="H314" s="42">
        <f t="shared" si="19"/>
        <v>2577711.9900955744</v>
      </c>
    </row>
    <row r="315" spans="2:8" ht="18" x14ac:dyDescent="0.25">
      <c r="B315" s="40">
        <f t="shared" si="17"/>
        <v>283</v>
      </c>
      <c r="C315" s="41">
        <f>IF(B314:B681&lt;&gt;"",IF(Details!$B$6=26,IF(B315=1,$D$13,C314+14),IF(Details!$B$6=52,IF(B315=1,$D$13,C314+7),DATE(YEAR($D$13),MONTH($D$13)+(B315-1)*Details!$B$7,IF(Details!$B$6=24,IF(1-MOD(B315,2)=1,DAY($D$13)+14,DAY($D$13)),DAY($D$13))))),"")</f>
        <v>54393</v>
      </c>
      <c r="D315" s="42">
        <f t="shared" si="18"/>
        <v>45736.964724999998</v>
      </c>
      <c r="E315" s="42">
        <f t="shared" si="16"/>
        <v>23181.984811663726</v>
      </c>
      <c r="F315" s="42">
        <f>IF(B315="","",$D$10/Details!$C$6*H314)</f>
        <v>22554.979913336272</v>
      </c>
      <c r="G315" s="42"/>
      <c r="H315" s="42">
        <f t="shared" si="19"/>
        <v>2554530.0052839108</v>
      </c>
    </row>
    <row r="316" spans="2:8" ht="18" x14ac:dyDescent="0.25">
      <c r="B316" s="40">
        <f t="shared" si="17"/>
        <v>284</v>
      </c>
      <c r="C316" s="41">
        <f>IF(B315:B682&lt;&gt;"",IF(Details!$B$6=26,IF(B316=1,$D$13,C315+14),IF(Details!$B$6=52,IF(B316=1,$D$13,C315+7),DATE(YEAR($D$13),MONTH($D$13)+(B316-1)*Details!$B$7,IF(Details!$B$6=24,IF(1-MOD(B316,2)=1,DAY($D$13)+14,DAY($D$13)),DAY($D$13))))),"")</f>
        <v>54424</v>
      </c>
      <c r="D316" s="42">
        <f t="shared" si="18"/>
        <v>45736.964724999998</v>
      </c>
      <c r="E316" s="42">
        <f t="shared" si="16"/>
        <v>23384.82717876578</v>
      </c>
      <c r="F316" s="42">
        <f>IF(B316="","",$D$10/Details!$C$6*H315)</f>
        <v>22352.137546234218</v>
      </c>
      <c r="G316" s="42"/>
      <c r="H316" s="42">
        <f t="shared" si="19"/>
        <v>2531145.1781051452</v>
      </c>
    </row>
    <row r="317" spans="2:8" ht="18" x14ac:dyDescent="0.25">
      <c r="B317" s="40">
        <f t="shared" si="17"/>
        <v>285</v>
      </c>
      <c r="C317" s="41">
        <f>IF(B316:B683&lt;&gt;"",IF(Details!$B$6=26,IF(B317=1,$D$13,C316+14),IF(Details!$B$6=52,IF(B317=1,$D$13,C316+7),DATE(YEAR($D$13),MONTH($D$13)+(B317-1)*Details!$B$7,IF(Details!$B$6=24,IF(1-MOD(B317,2)=1,DAY($D$13)+14,DAY($D$13)),DAY($D$13))))),"")</f>
        <v>54455</v>
      </c>
      <c r="D317" s="42">
        <f t="shared" si="18"/>
        <v>45736.964724999998</v>
      </c>
      <c r="E317" s="42">
        <f t="shared" si="16"/>
        <v>23589.44441657998</v>
      </c>
      <c r="F317" s="42">
        <f>IF(B317="","",$D$10/Details!$C$6*H316)</f>
        <v>22147.520308420018</v>
      </c>
      <c r="G317" s="42"/>
      <c r="H317" s="42">
        <f t="shared" si="19"/>
        <v>2507555.7336885654</v>
      </c>
    </row>
    <row r="318" spans="2:8" ht="18" x14ac:dyDescent="0.25">
      <c r="B318" s="40">
        <f t="shared" si="17"/>
        <v>286</v>
      </c>
      <c r="C318" s="41">
        <f>IF(B317:B684&lt;&gt;"",IF(Details!$B$6=26,IF(B318=1,$D$13,C317+14),IF(Details!$B$6=52,IF(B318=1,$D$13,C317+7),DATE(YEAR($D$13),MONTH($D$13)+(B318-1)*Details!$B$7,IF(Details!$B$6=24,IF(1-MOD(B318,2)=1,DAY($D$13)+14,DAY($D$13)),DAY($D$13))))),"")</f>
        <v>54483</v>
      </c>
      <c r="D318" s="42">
        <f t="shared" si="18"/>
        <v>45736.964724999998</v>
      </c>
      <c r="E318" s="42">
        <f t="shared" si="16"/>
        <v>23795.852055225052</v>
      </c>
      <c r="F318" s="42">
        <f>IF(B318="","",$D$10/Details!$C$6*H317)</f>
        <v>21941.112669774946</v>
      </c>
      <c r="G318" s="42"/>
      <c r="H318" s="42">
        <f t="shared" si="19"/>
        <v>2483759.8816333404</v>
      </c>
    </row>
    <row r="319" spans="2:8" ht="18" x14ac:dyDescent="0.25">
      <c r="B319" s="40">
        <f t="shared" si="17"/>
        <v>287</v>
      </c>
      <c r="C319" s="41">
        <f>IF(B318:B685&lt;&gt;"",IF(Details!$B$6=26,IF(B319=1,$D$13,C318+14),IF(Details!$B$6=52,IF(B319=1,$D$13,C318+7),DATE(YEAR($D$13),MONTH($D$13)+(B319-1)*Details!$B$7,IF(Details!$B$6=24,IF(1-MOD(B319,2)=1,DAY($D$13)+14,DAY($D$13)),DAY($D$13))))),"")</f>
        <v>54514</v>
      </c>
      <c r="D319" s="42">
        <f t="shared" si="18"/>
        <v>45736.964724999998</v>
      </c>
      <c r="E319" s="42">
        <f t="shared" si="16"/>
        <v>24004.065760708272</v>
      </c>
      <c r="F319" s="42">
        <f>IF(B319="","",$D$10/Details!$C$6*H318)</f>
        <v>21732.898964291726</v>
      </c>
      <c r="G319" s="42"/>
      <c r="H319" s="42">
        <f t="shared" si="19"/>
        <v>2459755.815872632</v>
      </c>
    </row>
    <row r="320" spans="2:8" ht="18" x14ac:dyDescent="0.25">
      <c r="B320" s="40">
        <f t="shared" si="17"/>
        <v>288</v>
      </c>
      <c r="C320" s="41">
        <f>IF(B319:B686&lt;&gt;"",IF(Details!$B$6=26,IF(B320=1,$D$13,C319+14),IF(Details!$B$6=52,IF(B320=1,$D$13,C319+7),DATE(YEAR($D$13),MONTH($D$13)+(B320-1)*Details!$B$7,IF(Details!$B$6=24,IF(1-MOD(B320,2)=1,DAY($D$13)+14,DAY($D$13)),DAY($D$13))))),"")</f>
        <v>54544</v>
      </c>
      <c r="D320" s="42">
        <f t="shared" si="18"/>
        <v>45736.964724999998</v>
      </c>
      <c r="E320" s="42">
        <f t="shared" si="16"/>
        <v>24214.101336114469</v>
      </c>
      <c r="F320" s="42">
        <f>IF(B320="","",$D$10/Details!$C$6*H319)</f>
        <v>21522.863388885529</v>
      </c>
      <c r="G320" s="42"/>
      <c r="H320" s="42">
        <f t="shared" si="19"/>
        <v>2435541.7145365174</v>
      </c>
    </row>
    <row r="321" spans="2:8" ht="18" x14ac:dyDescent="0.25">
      <c r="B321" s="40">
        <f t="shared" si="17"/>
        <v>289</v>
      </c>
      <c r="C321" s="41">
        <f>IF(B320:B687&lt;&gt;"",IF(Details!$B$6=26,IF(B321=1,$D$13,C320+14),IF(Details!$B$6=52,IF(B321=1,$D$13,C320+7),DATE(YEAR($D$13),MONTH($D$13)+(B321-1)*Details!$B$7,IF(Details!$B$6=24,IF(1-MOD(B321,2)=1,DAY($D$13)+14,DAY($D$13)),DAY($D$13))))),"")</f>
        <v>54575</v>
      </c>
      <c r="D321" s="42">
        <f t="shared" si="18"/>
        <v>45736.964724999998</v>
      </c>
      <c r="E321" s="42">
        <f t="shared" si="16"/>
        <v>24425.974722805473</v>
      </c>
      <c r="F321" s="42">
        <f>IF(B321="","",$D$10/Details!$C$6*H320)</f>
        <v>21310.990002194525</v>
      </c>
      <c r="G321" s="42"/>
      <c r="H321" s="42">
        <f t="shared" si="19"/>
        <v>2411115.739813712</v>
      </c>
    </row>
    <row r="322" spans="2:8" ht="18" x14ac:dyDescent="0.25">
      <c r="B322" s="40">
        <f t="shared" si="17"/>
        <v>290</v>
      </c>
      <c r="C322" s="41">
        <f>IF(B321:B688&lt;&gt;"",IF(Details!$B$6=26,IF(B322=1,$D$13,C321+14),IF(Details!$B$6=52,IF(B322=1,$D$13,C321+7),DATE(YEAR($D$13),MONTH($D$13)+(B322-1)*Details!$B$7,IF(Details!$B$6=24,IF(1-MOD(B322,2)=1,DAY($D$13)+14,DAY($D$13)),DAY($D$13))))),"")</f>
        <v>54605</v>
      </c>
      <c r="D322" s="42">
        <f t="shared" si="18"/>
        <v>45736.964724999998</v>
      </c>
      <c r="E322" s="42">
        <f t="shared" si="16"/>
        <v>24639.702001630019</v>
      </c>
      <c r="F322" s="42">
        <f>IF(B322="","",$D$10/Details!$C$6*H321)</f>
        <v>21097.262723369979</v>
      </c>
      <c r="G322" s="42"/>
      <c r="H322" s="42">
        <f t="shared" si="19"/>
        <v>2386476.0378120821</v>
      </c>
    </row>
    <row r="323" spans="2:8" ht="18" x14ac:dyDescent="0.25">
      <c r="B323" s="40">
        <f t="shared" si="17"/>
        <v>291</v>
      </c>
      <c r="C323" s="41">
        <f>IF(B322:B689&lt;&gt;"",IF(Details!$B$6=26,IF(B323=1,$D$13,C322+14),IF(Details!$B$6=52,IF(B323=1,$D$13,C322+7),DATE(YEAR($D$13),MONTH($D$13)+(B323-1)*Details!$B$7,IF(Details!$B$6=24,IF(1-MOD(B323,2)=1,DAY($D$13)+14,DAY($D$13)),DAY($D$13))))),"")</f>
        <v>54636</v>
      </c>
      <c r="D323" s="42">
        <f t="shared" si="18"/>
        <v>45736.964724999998</v>
      </c>
      <c r="E323" s="42">
        <f t="shared" si="16"/>
        <v>24855.29939414428</v>
      </c>
      <c r="F323" s="42">
        <f>IF(B323="","",$D$10/Details!$C$6*H322)</f>
        <v>20881.665330855718</v>
      </c>
      <c r="G323" s="42"/>
      <c r="H323" s="42">
        <f t="shared" si="19"/>
        <v>2361620.7384179379</v>
      </c>
    </row>
    <row r="324" spans="2:8" ht="18" x14ac:dyDescent="0.25">
      <c r="B324" s="40">
        <f t="shared" si="17"/>
        <v>292</v>
      </c>
      <c r="C324" s="41">
        <f>IF(B323:B690&lt;&gt;"",IF(Details!$B$6=26,IF(B324=1,$D$13,C323+14),IF(Details!$B$6=52,IF(B324=1,$D$13,C323+7),DATE(YEAR($D$13),MONTH($D$13)+(B324-1)*Details!$B$7,IF(Details!$B$6=24,IF(1-MOD(B324,2)=1,DAY($D$13)+14,DAY($D$13)),DAY($D$13))))),"")</f>
        <v>54667</v>
      </c>
      <c r="D324" s="42">
        <f t="shared" si="18"/>
        <v>45736.964724999998</v>
      </c>
      <c r="E324" s="42">
        <f t="shared" si="16"/>
        <v>25072.783263843045</v>
      </c>
      <c r="F324" s="42">
        <f>IF(B324="","",$D$10/Details!$C$6*H323)</f>
        <v>20664.181461156953</v>
      </c>
      <c r="G324" s="42"/>
      <c r="H324" s="42">
        <f t="shared" si="19"/>
        <v>2336547.9551540948</v>
      </c>
    </row>
    <row r="325" spans="2:8" ht="18" x14ac:dyDescent="0.25">
      <c r="B325" s="40">
        <f t="shared" si="17"/>
        <v>293</v>
      </c>
      <c r="C325" s="41">
        <f>IF(B324:B691&lt;&gt;"",IF(Details!$B$6=26,IF(B325=1,$D$13,C324+14),IF(Details!$B$6=52,IF(B325=1,$D$13,C324+7),DATE(YEAR($D$13),MONTH($D$13)+(B325-1)*Details!$B$7,IF(Details!$B$6=24,IF(1-MOD(B325,2)=1,DAY($D$13)+14,DAY($D$13)),DAY($D$13))))),"")</f>
        <v>54697</v>
      </c>
      <c r="D325" s="42">
        <f t="shared" si="18"/>
        <v>45736.964724999998</v>
      </c>
      <c r="E325" s="42">
        <f t="shared" si="16"/>
        <v>25292.170117401671</v>
      </c>
      <c r="F325" s="42">
        <f>IF(B325="","",$D$10/Details!$C$6*H324)</f>
        <v>20444.794607598327</v>
      </c>
      <c r="G325" s="42"/>
      <c r="H325" s="42">
        <f t="shared" si="19"/>
        <v>2311255.7850366933</v>
      </c>
    </row>
    <row r="326" spans="2:8" ht="18" x14ac:dyDescent="0.25">
      <c r="B326" s="40">
        <f t="shared" si="17"/>
        <v>294</v>
      </c>
      <c r="C326" s="41">
        <f>IF(B325:B692&lt;&gt;"",IF(Details!$B$6=26,IF(B326=1,$D$13,C325+14),IF(Details!$B$6=52,IF(B326=1,$D$13,C325+7),DATE(YEAR($D$13),MONTH($D$13)+(B326-1)*Details!$B$7,IF(Details!$B$6=24,IF(1-MOD(B326,2)=1,DAY($D$13)+14,DAY($D$13)),DAY($D$13))))),"")</f>
        <v>54728</v>
      </c>
      <c r="D326" s="42">
        <f t="shared" si="18"/>
        <v>45736.964724999998</v>
      </c>
      <c r="E326" s="42">
        <f t="shared" si="16"/>
        <v>25513.476605928932</v>
      </c>
      <c r="F326" s="42">
        <f>IF(B326="","",$D$10/Details!$C$6*H325)</f>
        <v>20223.488119071066</v>
      </c>
      <c r="G326" s="42"/>
      <c r="H326" s="42">
        <f t="shared" si="19"/>
        <v>2285742.3084307644</v>
      </c>
    </row>
    <row r="327" spans="2:8" ht="18" x14ac:dyDescent="0.25">
      <c r="B327" s="40">
        <f t="shared" si="17"/>
        <v>295</v>
      </c>
      <c r="C327" s="41">
        <f>IF(B326:B693&lt;&gt;"",IF(Details!$B$6=26,IF(B327=1,$D$13,C326+14),IF(Details!$B$6=52,IF(B327=1,$D$13,C326+7),DATE(YEAR($D$13),MONTH($D$13)+(B327-1)*Details!$B$7,IF(Details!$B$6=24,IF(1-MOD(B327,2)=1,DAY($D$13)+14,DAY($D$13)),DAY($D$13))))),"")</f>
        <v>54758</v>
      </c>
      <c r="D327" s="42">
        <f t="shared" si="18"/>
        <v>45736.964724999998</v>
      </c>
      <c r="E327" s="42">
        <f t="shared" si="16"/>
        <v>25736.719526230812</v>
      </c>
      <c r="F327" s="42">
        <f>IF(B327="","",$D$10/Details!$C$6*H326)</f>
        <v>20000.245198769186</v>
      </c>
      <c r="G327" s="42"/>
      <c r="H327" s="42">
        <f t="shared" si="19"/>
        <v>2260005.5889045335</v>
      </c>
    </row>
    <row r="328" spans="2:8" ht="18" x14ac:dyDescent="0.25">
      <c r="B328" s="40">
        <f t="shared" si="17"/>
        <v>296</v>
      </c>
      <c r="C328" s="41">
        <f>IF(B327:B694&lt;&gt;"",IF(Details!$B$6=26,IF(B328=1,$D$13,C327+14),IF(Details!$B$6=52,IF(B328=1,$D$13,C327+7),DATE(YEAR($D$13),MONTH($D$13)+(B328-1)*Details!$B$7,IF(Details!$B$6=24,IF(1-MOD(B328,2)=1,DAY($D$13)+14,DAY($D$13)),DAY($D$13))))),"")</f>
        <v>54789</v>
      </c>
      <c r="D328" s="42">
        <f t="shared" si="18"/>
        <v>45736.964724999998</v>
      </c>
      <c r="E328" s="42">
        <f t="shared" si="16"/>
        <v>25961.915822085331</v>
      </c>
      <c r="F328" s="42">
        <f>IF(B328="","",$D$10/Details!$C$6*H327)</f>
        <v>19775.048902914667</v>
      </c>
      <c r="G328" s="42"/>
      <c r="H328" s="42">
        <f t="shared" si="19"/>
        <v>2234043.6730824481</v>
      </c>
    </row>
    <row r="329" spans="2:8" ht="18" x14ac:dyDescent="0.25">
      <c r="B329" s="40">
        <f t="shared" si="17"/>
        <v>297</v>
      </c>
      <c r="C329" s="41">
        <f>IF(B328:B695&lt;&gt;"",IF(Details!$B$6=26,IF(B329=1,$D$13,C328+14),IF(Details!$B$6=52,IF(B329=1,$D$13,C328+7),DATE(YEAR($D$13),MONTH($D$13)+(B329-1)*Details!$B$7,IF(Details!$B$6=24,IF(1-MOD(B329,2)=1,DAY($D$13)+14,DAY($D$13)),DAY($D$13))))),"")</f>
        <v>54820</v>
      </c>
      <c r="D329" s="42">
        <f t="shared" si="18"/>
        <v>45736.964724999998</v>
      </c>
      <c r="E329" s="42">
        <f t="shared" si="16"/>
        <v>26189.08258552858</v>
      </c>
      <c r="F329" s="42">
        <f>IF(B329="","",$D$10/Details!$C$6*H328)</f>
        <v>19547.882139471418</v>
      </c>
      <c r="G329" s="42"/>
      <c r="H329" s="42">
        <f t="shared" si="19"/>
        <v>2207854.5904969196</v>
      </c>
    </row>
    <row r="330" spans="2:8" ht="18" x14ac:dyDescent="0.25">
      <c r="B330" s="40">
        <f t="shared" si="17"/>
        <v>298</v>
      </c>
      <c r="C330" s="41">
        <f>IF(B329:B696&lt;&gt;"",IF(Details!$B$6=26,IF(B330=1,$D$13,C329+14),IF(Details!$B$6=52,IF(B330=1,$D$13,C329+7),DATE(YEAR($D$13),MONTH($D$13)+(B330-1)*Details!$B$7,IF(Details!$B$6=24,IF(1-MOD(B330,2)=1,DAY($D$13)+14,DAY($D$13)),DAY($D$13))))),"")</f>
        <v>54848</v>
      </c>
      <c r="D330" s="42">
        <f t="shared" si="18"/>
        <v>45736.964724999998</v>
      </c>
      <c r="E330" s="42">
        <f t="shared" si="16"/>
        <v>26418.237058151954</v>
      </c>
      <c r="F330" s="42">
        <f>IF(B330="","",$D$10/Details!$C$6*H329)</f>
        <v>19318.727666848044</v>
      </c>
      <c r="G330" s="42"/>
      <c r="H330" s="42">
        <f t="shared" si="19"/>
        <v>2181436.3534387676</v>
      </c>
    </row>
    <row r="331" spans="2:8" ht="18" x14ac:dyDescent="0.25">
      <c r="B331" s="40">
        <f t="shared" si="17"/>
        <v>299</v>
      </c>
      <c r="C331" s="41">
        <f>IF(B330:B697&lt;&gt;"",IF(Details!$B$6=26,IF(B331=1,$D$13,C330+14),IF(Details!$B$6=52,IF(B331=1,$D$13,C330+7),DATE(YEAR($D$13),MONTH($D$13)+(B331-1)*Details!$B$7,IF(Details!$B$6=24,IF(1-MOD(B331,2)=1,DAY($D$13)+14,DAY($D$13)),DAY($D$13))))),"")</f>
        <v>54879</v>
      </c>
      <c r="D331" s="42">
        <f t="shared" si="18"/>
        <v>45736.964724999998</v>
      </c>
      <c r="E331" s="42">
        <f t="shared" si="16"/>
        <v>26649.396632410782</v>
      </c>
      <c r="F331" s="42">
        <f>IF(B331="","",$D$10/Details!$C$6*H330)</f>
        <v>19087.568092589216</v>
      </c>
      <c r="G331" s="42"/>
      <c r="H331" s="42">
        <f t="shared" si="19"/>
        <v>2154786.956806357</v>
      </c>
    </row>
    <row r="332" spans="2:8" ht="18" x14ac:dyDescent="0.25">
      <c r="B332" s="40">
        <f t="shared" si="17"/>
        <v>300</v>
      </c>
      <c r="C332" s="41">
        <f>IF(B331:B698&lt;&gt;"",IF(Details!$B$6=26,IF(B332=1,$D$13,C331+14),IF(Details!$B$6=52,IF(B332=1,$D$13,C331+7),DATE(YEAR($D$13),MONTH($D$13)+(B332-1)*Details!$B$7,IF(Details!$B$6=24,IF(1-MOD(B332,2)=1,DAY($D$13)+14,DAY($D$13)),DAY($D$13))))),"")</f>
        <v>54909</v>
      </c>
      <c r="D332" s="42">
        <f t="shared" si="18"/>
        <v>45736.964724999998</v>
      </c>
      <c r="E332" s="42">
        <f t="shared" si="16"/>
        <v>26882.578852944374</v>
      </c>
      <c r="F332" s="42">
        <f>IF(B332="","",$D$10/Details!$C$6*H331)</f>
        <v>18854.385872055624</v>
      </c>
      <c r="G332" s="42"/>
      <c r="H332" s="42">
        <f t="shared" si="19"/>
        <v>2127904.3779534125</v>
      </c>
    </row>
    <row r="333" spans="2:8" ht="18" x14ac:dyDescent="0.25">
      <c r="B333" s="40">
        <f t="shared" si="17"/>
        <v>301</v>
      </c>
      <c r="C333" s="41">
        <f>IF(B332:B699&lt;&gt;"",IF(Details!$B$6=26,IF(B333=1,$D$13,C332+14),IF(Details!$B$6=52,IF(B333=1,$D$13,C332+7),DATE(YEAR($D$13),MONTH($D$13)+(B333-1)*Details!$B$7,IF(Details!$B$6=24,IF(1-MOD(B333,2)=1,DAY($D$13)+14,DAY($D$13)),DAY($D$13))))),"")</f>
        <v>54940</v>
      </c>
      <c r="D333" s="42">
        <f t="shared" si="18"/>
        <v>45736.964724999998</v>
      </c>
      <c r="E333" s="42">
        <f t="shared" si="16"/>
        <v>27117.801417907642</v>
      </c>
      <c r="F333" s="42">
        <f>IF(B333="","",$D$10/Details!$C$6*H332)</f>
        <v>18619.163307092356</v>
      </c>
      <c r="G333" s="42"/>
      <c r="H333" s="42">
        <f t="shared" si="19"/>
        <v>2100786.5765355048</v>
      </c>
    </row>
    <row r="334" spans="2:8" ht="18" x14ac:dyDescent="0.25">
      <c r="B334" s="40">
        <f t="shared" si="17"/>
        <v>302</v>
      </c>
      <c r="C334" s="41">
        <f>IF(B333:B700&lt;&gt;"",IF(Details!$B$6=26,IF(B334=1,$D$13,C333+14),IF(Details!$B$6=52,IF(B334=1,$D$13,C333+7),DATE(YEAR($D$13),MONTH($D$13)+(B334-1)*Details!$B$7,IF(Details!$B$6=24,IF(1-MOD(B334,2)=1,DAY($D$13)+14,DAY($D$13)),DAY($D$13))))),"")</f>
        <v>54970</v>
      </c>
      <c r="D334" s="42">
        <f t="shared" si="18"/>
        <v>45736.964724999998</v>
      </c>
      <c r="E334" s="42">
        <f t="shared" si="16"/>
        <v>27355.082180314334</v>
      </c>
      <c r="F334" s="42">
        <f>IF(B334="","",$D$10/Details!$C$6*H333)</f>
        <v>18381.882544685664</v>
      </c>
      <c r="G334" s="42"/>
      <c r="H334" s="42">
        <f t="shared" si="19"/>
        <v>2073431.4943551905</v>
      </c>
    </row>
    <row r="335" spans="2:8" ht="18" x14ac:dyDescent="0.25">
      <c r="B335" s="40">
        <f t="shared" si="17"/>
        <v>303</v>
      </c>
      <c r="C335" s="41">
        <f>IF(B334:B701&lt;&gt;"",IF(Details!$B$6=26,IF(B335=1,$D$13,C334+14),IF(Details!$B$6=52,IF(B335=1,$D$13,C334+7),DATE(YEAR($D$13),MONTH($D$13)+(B335-1)*Details!$B$7,IF(Details!$B$6=24,IF(1-MOD(B335,2)=1,DAY($D$13)+14,DAY($D$13)),DAY($D$13))))),"")</f>
        <v>55001</v>
      </c>
      <c r="D335" s="42">
        <f t="shared" si="18"/>
        <v>45736.964724999998</v>
      </c>
      <c r="E335" s="42">
        <f t="shared" si="16"/>
        <v>27594.439149392081</v>
      </c>
      <c r="F335" s="42">
        <f>IF(B335="","",$D$10/Details!$C$6*H334)</f>
        <v>18142.525575607917</v>
      </c>
      <c r="G335" s="42"/>
      <c r="H335" s="42">
        <f t="shared" si="19"/>
        <v>2045837.0552057985</v>
      </c>
    </row>
    <row r="336" spans="2:8" ht="18" x14ac:dyDescent="0.25">
      <c r="B336" s="40">
        <f t="shared" si="17"/>
        <v>304</v>
      </c>
      <c r="C336" s="41">
        <f>IF(B335:B702&lt;&gt;"",IF(Details!$B$6=26,IF(B336=1,$D$13,C335+14),IF(Details!$B$6=52,IF(B336=1,$D$13,C335+7),DATE(YEAR($D$13),MONTH($D$13)+(B336-1)*Details!$B$7,IF(Details!$B$6=24,IF(1-MOD(B336,2)=1,DAY($D$13)+14,DAY($D$13)),DAY($D$13))))),"")</f>
        <v>55032</v>
      </c>
      <c r="D336" s="42">
        <f t="shared" si="18"/>
        <v>45736.964724999998</v>
      </c>
      <c r="E336" s="42">
        <f t="shared" si="16"/>
        <v>27835.890491949263</v>
      </c>
      <c r="F336" s="42">
        <f>IF(B336="","",$D$10/Details!$C$6*H335)</f>
        <v>17901.074233050735</v>
      </c>
      <c r="G336" s="42"/>
      <c r="H336" s="42">
        <f t="shared" si="19"/>
        <v>2018001.1647138493</v>
      </c>
    </row>
    <row r="337" spans="2:8" ht="18" x14ac:dyDescent="0.25">
      <c r="B337" s="40">
        <f t="shared" si="17"/>
        <v>305</v>
      </c>
      <c r="C337" s="41">
        <f>IF(B336:B703&lt;&gt;"",IF(Details!$B$6=26,IF(B337=1,$D$13,C336+14),IF(Details!$B$6=52,IF(B337=1,$D$13,C336+7),DATE(YEAR($D$13),MONTH($D$13)+(B337-1)*Details!$B$7,IF(Details!$B$6=24,IF(1-MOD(B337,2)=1,DAY($D$13)+14,DAY($D$13)),DAY($D$13))))),"")</f>
        <v>55062</v>
      </c>
      <c r="D337" s="42">
        <f t="shared" si="18"/>
        <v>45736.964724999998</v>
      </c>
      <c r="E337" s="42">
        <f t="shared" si="16"/>
        <v>28079.454533753818</v>
      </c>
      <c r="F337" s="42">
        <f>IF(B337="","",$D$10/Details!$C$6*H336)</f>
        <v>17657.51019124618</v>
      </c>
      <c r="G337" s="42"/>
      <c r="H337" s="42">
        <f t="shared" si="19"/>
        <v>1989921.7101800954</v>
      </c>
    </row>
    <row r="338" spans="2:8" ht="18" x14ac:dyDescent="0.25">
      <c r="B338" s="40">
        <f t="shared" si="17"/>
        <v>306</v>
      </c>
      <c r="C338" s="41">
        <f>IF(B337:B704&lt;&gt;"",IF(Details!$B$6=26,IF(B338=1,$D$13,C337+14),IF(Details!$B$6=52,IF(B338=1,$D$13,C337+7),DATE(YEAR($D$13),MONTH($D$13)+(B338-1)*Details!$B$7,IF(Details!$B$6=24,IF(1-MOD(B338,2)=1,DAY($D$13)+14,DAY($D$13)),DAY($D$13))))),"")</f>
        <v>55093</v>
      </c>
      <c r="D338" s="42">
        <f t="shared" si="18"/>
        <v>45736.964724999998</v>
      </c>
      <c r="E338" s="42">
        <f t="shared" si="16"/>
        <v>28325.149760924163</v>
      </c>
      <c r="F338" s="42">
        <f>IF(B338="","",$D$10/Details!$C$6*H337)</f>
        <v>17411.814964075835</v>
      </c>
      <c r="G338" s="42"/>
      <c r="H338" s="42">
        <f t="shared" si="19"/>
        <v>1961596.5604191711</v>
      </c>
    </row>
    <row r="339" spans="2:8" ht="18" x14ac:dyDescent="0.25">
      <c r="B339" s="40">
        <f t="shared" si="17"/>
        <v>307</v>
      </c>
      <c r="C339" s="41">
        <f>IF(B338:B705&lt;&gt;"",IF(Details!$B$6=26,IF(B339=1,$D$13,C338+14),IF(Details!$B$6=52,IF(B339=1,$D$13,C338+7),DATE(YEAR($D$13),MONTH($D$13)+(B339-1)*Details!$B$7,IF(Details!$B$6=24,IF(1-MOD(B339,2)=1,DAY($D$13)+14,DAY($D$13)),DAY($D$13))))),"")</f>
        <v>55123</v>
      </c>
      <c r="D339" s="42">
        <f t="shared" si="18"/>
        <v>45736.964724999998</v>
      </c>
      <c r="E339" s="42">
        <f t="shared" si="16"/>
        <v>28572.994821332253</v>
      </c>
      <c r="F339" s="42">
        <f>IF(B339="","",$D$10/Details!$C$6*H338)</f>
        <v>17163.969903667745</v>
      </c>
      <c r="G339" s="42"/>
      <c r="H339" s="42">
        <f t="shared" si="19"/>
        <v>1933023.565597839</v>
      </c>
    </row>
    <row r="340" spans="2:8" ht="18" x14ac:dyDescent="0.25">
      <c r="B340" s="40">
        <f t="shared" si="17"/>
        <v>308</v>
      </c>
      <c r="C340" s="41">
        <f>IF(B339:B706&lt;&gt;"",IF(Details!$B$6=26,IF(B340=1,$D$13,C339+14),IF(Details!$B$6=52,IF(B340=1,$D$13,C339+7),DATE(YEAR($D$13),MONTH($D$13)+(B340-1)*Details!$B$7,IF(Details!$B$6=24,IF(1-MOD(B340,2)=1,DAY($D$13)+14,DAY($D$13)),DAY($D$13))))),"")</f>
        <v>55154</v>
      </c>
      <c r="D340" s="42">
        <f t="shared" si="18"/>
        <v>45736.964724999998</v>
      </c>
      <c r="E340" s="42">
        <f t="shared" si="16"/>
        <v>28823.008526018908</v>
      </c>
      <c r="F340" s="42">
        <f>IF(B340="","",$D$10/Details!$C$6*H339)</f>
        <v>16913.95619898109</v>
      </c>
      <c r="G340" s="42"/>
      <c r="H340" s="42">
        <f t="shared" si="19"/>
        <v>1904200.5570718201</v>
      </c>
    </row>
    <row r="341" spans="2:8" ht="18" x14ac:dyDescent="0.25">
      <c r="B341" s="40">
        <f t="shared" si="17"/>
        <v>309</v>
      </c>
      <c r="C341" s="41">
        <f>IF(B340:B707&lt;&gt;"",IF(Details!$B$6=26,IF(B341=1,$D$13,C340+14),IF(Details!$B$6=52,IF(B341=1,$D$13,C340+7),DATE(YEAR($D$13),MONTH($D$13)+(B341-1)*Details!$B$7,IF(Details!$B$6=24,IF(1-MOD(B341,2)=1,DAY($D$13)+14,DAY($D$13)),DAY($D$13))))),"")</f>
        <v>55185</v>
      </c>
      <c r="D341" s="42">
        <f t="shared" si="18"/>
        <v>45736.964724999998</v>
      </c>
      <c r="E341" s="42">
        <f t="shared" si="16"/>
        <v>29075.209850621573</v>
      </c>
      <c r="F341" s="42">
        <f>IF(B341="","",$D$10/Details!$C$6*H340)</f>
        <v>16661.754874378425</v>
      </c>
      <c r="G341" s="42"/>
      <c r="H341" s="42">
        <f t="shared" si="19"/>
        <v>1875125.3472211985</v>
      </c>
    </row>
    <row r="342" spans="2:8" ht="18" x14ac:dyDescent="0.25">
      <c r="B342" s="40">
        <f t="shared" si="17"/>
        <v>310</v>
      </c>
      <c r="C342" s="41">
        <f>IF(B341:B708&lt;&gt;"",IF(Details!$B$6=26,IF(B342=1,$D$13,C341+14),IF(Details!$B$6=52,IF(B342=1,$D$13,C341+7),DATE(YEAR($D$13),MONTH($D$13)+(B342-1)*Details!$B$7,IF(Details!$B$6=24,IF(1-MOD(B342,2)=1,DAY($D$13)+14,DAY($D$13)),DAY($D$13))))),"")</f>
        <v>55213</v>
      </c>
      <c r="D342" s="42">
        <f t="shared" si="18"/>
        <v>45736.964724999998</v>
      </c>
      <c r="E342" s="42">
        <f t="shared" si="16"/>
        <v>29329.617936814513</v>
      </c>
      <c r="F342" s="42">
        <f>IF(B342="","",$D$10/Details!$C$6*H341)</f>
        <v>16407.346788185485</v>
      </c>
      <c r="G342" s="42"/>
      <c r="H342" s="42">
        <f t="shared" si="19"/>
        <v>1845795.7292843841</v>
      </c>
    </row>
    <row r="343" spans="2:8" ht="18" x14ac:dyDescent="0.25">
      <c r="B343" s="40">
        <f t="shared" si="17"/>
        <v>311</v>
      </c>
      <c r="C343" s="41">
        <f>IF(B342:B709&lt;&gt;"",IF(Details!$B$6=26,IF(B343=1,$D$13,C342+14),IF(Details!$B$6=52,IF(B343=1,$D$13,C342+7),DATE(YEAR($D$13),MONTH($D$13)+(B343-1)*Details!$B$7,IF(Details!$B$6=24,IF(1-MOD(B343,2)=1,DAY($D$13)+14,DAY($D$13)),DAY($D$13))))),"")</f>
        <v>55244</v>
      </c>
      <c r="D343" s="42">
        <f t="shared" si="18"/>
        <v>45736.964724999998</v>
      </c>
      <c r="E343" s="42">
        <f t="shared" si="16"/>
        <v>29586.252093761639</v>
      </c>
      <c r="F343" s="42">
        <f>IF(B343="","",$D$10/Details!$C$6*H342)</f>
        <v>16150.712631238359</v>
      </c>
      <c r="G343" s="42"/>
      <c r="H343" s="42">
        <f t="shared" si="19"/>
        <v>1816209.4771906224</v>
      </c>
    </row>
    <row r="344" spans="2:8" ht="18" x14ac:dyDescent="0.25">
      <c r="B344" s="40">
        <f t="shared" si="17"/>
        <v>312</v>
      </c>
      <c r="C344" s="41">
        <f>IF(B343:B710&lt;&gt;"",IF(Details!$B$6=26,IF(B344=1,$D$13,C343+14),IF(Details!$B$6=52,IF(B344=1,$D$13,C343+7),DATE(YEAR($D$13),MONTH($D$13)+(B344-1)*Details!$B$7,IF(Details!$B$6=24,IF(1-MOD(B344,2)=1,DAY($D$13)+14,DAY($D$13)),DAY($D$13))))),"")</f>
        <v>55274</v>
      </c>
      <c r="D344" s="42">
        <f t="shared" si="18"/>
        <v>45736.964724999998</v>
      </c>
      <c r="E344" s="42">
        <f t="shared" si="16"/>
        <v>29845.131799582054</v>
      </c>
      <c r="F344" s="42">
        <f>IF(B344="","",$D$10/Details!$C$6*H343)</f>
        <v>15891.832925417944</v>
      </c>
      <c r="G344" s="42"/>
      <c r="H344" s="42">
        <f t="shared" si="19"/>
        <v>1786364.3453910402</v>
      </c>
    </row>
    <row r="345" spans="2:8" ht="18" x14ac:dyDescent="0.25">
      <c r="B345" s="40">
        <f t="shared" si="17"/>
        <v>313</v>
      </c>
      <c r="C345" s="41">
        <f>IF(B344:B711&lt;&gt;"",IF(Details!$B$6=26,IF(B345=1,$D$13,C344+14),IF(Details!$B$6=52,IF(B345=1,$D$13,C344+7),DATE(YEAR($D$13),MONTH($D$13)+(B345-1)*Details!$B$7,IF(Details!$B$6=24,IF(1-MOD(B345,2)=1,DAY($D$13)+14,DAY($D$13)),DAY($D$13))))),"")</f>
        <v>55305</v>
      </c>
      <c r="D345" s="42">
        <f t="shared" si="18"/>
        <v>45736.964724999998</v>
      </c>
      <c r="E345" s="42">
        <f t="shared" si="16"/>
        <v>30106.2767028284</v>
      </c>
      <c r="F345" s="42">
        <f>IF(B345="","",$D$10/Details!$C$6*H344)</f>
        <v>15630.6880221716</v>
      </c>
      <c r="G345" s="42"/>
      <c r="H345" s="42">
        <f t="shared" si="19"/>
        <v>1756258.0686882117</v>
      </c>
    </row>
    <row r="346" spans="2:8" ht="18" x14ac:dyDescent="0.25">
      <c r="B346" s="40">
        <f t="shared" si="17"/>
        <v>314</v>
      </c>
      <c r="C346" s="41">
        <f>IF(B345:B712&lt;&gt;"",IF(Details!$B$6=26,IF(B346=1,$D$13,C345+14),IF(Details!$B$6=52,IF(B346=1,$D$13,C345+7),DATE(YEAR($D$13),MONTH($D$13)+(B346-1)*Details!$B$7,IF(Details!$B$6=24,IF(1-MOD(B346,2)=1,DAY($D$13)+14,DAY($D$13)),DAY($D$13))))),"")</f>
        <v>55335</v>
      </c>
      <c r="D346" s="42">
        <f t="shared" si="18"/>
        <v>45736.964724999998</v>
      </c>
      <c r="E346" s="42">
        <f t="shared" si="16"/>
        <v>30369.706623978149</v>
      </c>
      <c r="F346" s="42">
        <f>IF(B346="","",$D$10/Details!$C$6*H345)</f>
        <v>15367.258101021851</v>
      </c>
      <c r="G346" s="42"/>
      <c r="H346" s="42">
        <f t="shared" si="19"/>
        <v>1725888.3620642335</v>
      </c>
    </row>
    <row r="347" spans="2:8" ht="18" x14ac:dyDescent="0.25">
      <c r="B347" s="40">
        <f t="shared" si="17"/>
        <v>315</v>
      </c>
      <c r="C347" s="41">
        <f>IF(B346:B713&lt;&gt;"",IF(Details!$B$6=26,IF(B347=1,$D$13,C346+14),IF(Details!$B$6=52,IF(B347=1,$D$13,C346+7),DATE(YEAR($D$13),MONTH($D$13)+(B347-1)*Details!$B$7,IF(Details!$B$6=24,IF(1-MOD(B347,2)=1,DAY($D$13)+14,DAY($D$13)),DAY($D$13))))),"")</f>
        <v>55366</v>
      </c>
      <c r="D347" s="42">
        <f t="shared" si="18"/>
        <v>45736.964724999998</v>
      </c>
      <c r="E347" s="42">
        <f t="shared" si="16"/>
        <v>30635.441556937956</v>
      </c>
      <c r="F347" s="42">
        <f>IF(B347="","",$D$10/Details!$C$6*H346)</f>
        <v>15101.523168062042</v>
      </c>
      <c r="G347" s="42"/>
      <c r="H347" s="42">
        <f t="shared" si="19"/>
        <v>1695252.9205072955</v>
      </c>
    </row>
    <row r="348" spans="2:8" ht="18" x14ac:dyDescent="0.25">
      <c r="B348" s="40">
        <f t="shared" si="17"/>
        <v>316</v>
      </c>
      <c r="C348" s="41">
        <f>IF(B347:B714&lt;&gt;"",IF(Details!$B$6=26,IF(B348=1,$D$13,C347+14),IF(Details!$B$6=52,IF(B348=1,$D$13,C347+7),DATE(YEAR($D$13),MONTH($D$13)+(B348-1)*Details!$B$7,IF(Details!$B$6=24,IF(1-MOD(B348,2)=1,DAY($D$13)+14,DAY($D$13)),DAY($D$13))))),"")</f>
        <v>55397</v>
      </c>
      <c r="D348" s="42">
        <f t="shared" si="18"/>
        <v>45736.964724999998</v>
      </c>
      <c r="E348" s="42">
        <f t="shared" si="16"/>
        <v>30903.501670561163</v>
      </c>
      <c r="F348" s="42">
        <f>IF(B348="","",$D$10/Details!$C$6*H347)</f>
        <v>14833.463054438835</v>
      </c>
      <c r="G348" s="42"/>
      <c r="H348" s="42">
        <f t="shared" si="19"/>
        <v>1664349.4188367343</v>
      </c>
    </row>
    <row r="349" spans="2:8" ht="18" x14ac:dyDescent="0.25">
      <c r="B349" s="40">
        <f t="shared" si="17"/>
        <v>317</v>
      </c>
      <c r="C349" s="41">
        <f>IF(B348:B715&lt;&gt;"",IF(Details!$B$6=26,IF(B349=1,$D$13,C348+14),IF(Details!$B$6=52,IF(B349=1,$D$13,C348+7),DATE(YEAR($D$13),MONTH($D$13)+(B349-1)*Details!$B$7,IF(Details!$B$6=24,IF(1-MOD(B349,2)=1,DAY($D$13)+14,DAY($D$13)),DAY($D$13))))),"")</f>
        <v>55427</v>
      </c>
      <c r="D349" s="42">
        <f t="shared" si="18"/>
        <v>45736.964724999998</v>
      </c>
      <c r="E349" s="42">
        <f t="shared" si="16"/>
        <v>31173.907310178576</v>
      </c>
      <c r="F349" s="42">
        <f>IF(B349="","",$D$10/Details!$C$6*H348)</f>
        <v>14563.057414821424</v>
      </c>
      <c r="G349" s="42"/>
      <c r="H349" s="42">
        <f t="shared" si="19"/>
        <v>1633175.5115265558</v>
      </c>
    </row>
    <row r="350" spans="2:8" ht="18" x14ac:dyDescent="0.25">
      <c r="B350" s="40">
        <f t="shared" si="17"/>
        <v>318</v>
      </c>
      <c r="C350" s="41">
        <f>IF(B349:B716&lt;&gt;"",IF(Details!$B$6=26,IF(B350=1,$D$13,C349+14),IF(Details!$B$6=52,IF(B350=1,$D$13,C349+7),DATE(YEAR($D$13),MONTH($D$13)+(B350-1)*Details!$B$7,IF(Details!$B$6=24,IF(1-MOD(B350,2)=1,DAY($D$13)+14,DAY($D$13)),DAY($D$13))))),"")</f>
        <v>55458</v>
      </c>
      <c r="D350" s="42">
        <f t="shared" si="18"/>
        <v>45736.964724999998</v>
      </c>
      <c r="E350" s="42">
        <f t="shared" si="16"/>
        <v>31446.678999142634</v>
      </c>
      <c r="F350" s="42">
        <f>IF(B350="","",$D$10/Details!$C$6*H349)</f>
        <v>14290.285725857362</v>
      </c>
      <c r="G350" s="42"/>
      <c r="H350" s="42">
        <f t="shared" si="19"/>
        <v>1601728.832527413</v>
      </c>
    </row>
    <row r="351" spans="2:8" ht="18" x14ac:dyDescent="0.25">
      <c r="B351" s="40">
        <f t="shared" si="17"/>
        <v>319</v>
      </c>
      <c r="C351" s="41">
        <f>IF(B350:B717&lt;&gt;"",IF(Details!$B$6=26,IF(B351=1,$D$13,C350+14),IF(Details!$B$6=52,IF(B351=1,$D$13,C350+7),DATE(YEAR($D$13),MONTH($D$13)+(B351-1)*Details!$B$7,IF(Details!$B$6=24,IF(1-MOD(B351,2)=1,DAY($D$13)+14,DAY($D$13)),DAY($D$13))))),"")</f>
        <v>55488</v>
      </c>
      <c r="D351" s="42">
        <f t="shared" si="18"/>
        <v>45736.964724999998</v>
      </c>
      <c r="E351" s="42">
        <f t="shared" si="16"/>
        <v>31721.837440385134</v>
      </c>
      <c r="F351" s="42">
        <f>IF(B351="","",$D$10/Details!$C$6*H350)</f>
        <v>14015.127284614862</v>
      </c>
      <c r="G351" s="42"/>
      <c r="H351" s="42">
        <f t="shared" si="19"/>
        <v>1570006.995087028</v>
      </c>
    </row>
    <row r="352" spans="2:8" ht="18" x14ac:dyDescent="0.25">
      <c r="B352" s="40">
        <f t="shared" si="17"/>
        <v>320</v>
      </c>
      <c r="C352" s="41">
        <f>IF(B351:B718&lt;&gt;"",IF(Details!$B$6=26,IF(B352=1,$D$13,C351+14),IF(Details!$B$6=52,IF(B352=1,$D$13,C351+7),DATE(YEAR($D$13),MONTH($D$13)+(B352-1)*Details!$B$7,IF(Details!$B$6=24,IF(1-MOD(B352,2)=1,DAY($D$13)+14,DAY($D$13)),DAY($D$13))))),"")</f>
        <v>55519</v>
      </c>
      <c r="D352" s="42">
        <f t="shared" si="18"/>
        <v>45736.964724999998</v>
      </c>
      <c r="E352" s="42">
        <f t="shared" si="16"/>
        <v>31999.403517988503</v>
      </c>
      <c r="F352" s="42">
        <f>IF(B352="","",$D$10/Details!$C$6*H351)</f>
        <v>13737.561207011493</v>
      </c>
      <c r="G352" s="42"/>
      <c r="H352" s="42">
        <f t="shared" si="19"/>
        <v>1538007.5915690395</v>
      </c>
    </row>
    <row r="353" spans="2:8" ht="18" x14ac:dyDescent="0.25">
      <c r="B353" s="40">
        <f t="shared" si="17"/>
        <v>321</v>
      </c>
      <c r="C353" s="41">
        <f>IF(B352:B719&lt;&gt;"",IF(Details!$B$6=26,IF(B353=1,$D$13,C352+14),IF(Details!$B$6=52,IF(B353=1,$D$13,C352+7),DATE(YEAR($D$13),MONTH($D$13)+(B353-1)*Details!$B$7,IF(Details!$B$6=24,IF(1-MOD(B353,2)=1,DAY($D$13)+14,DAY($D$13)),DAY($D$13))))),"")</f>
        <v>55550</v>
      </c>
      <c r="D353" s="42">
        <f t="shared" si="18"/>
        <v>45736.964724999998</v>
      </c>
      <c r="E353" s="42">
        <f t="shared" ref="E353:E397" si="20">IF(B353="","",IF(H352&lt;$D$12,D353,D353-F353))</f>
        <v>32279.398298770902</v>
      </c>
      <c r="F353" s="42">
        <f>IF(B353="","",$D$10/Details!$C$6*H352)</f>
        <v>13457.566426229094</v>
      </c>
      <c r="G353" s="42"/>
      <c r="H353" s="42">
        <f t="shared" si="19"/>
        <v>1505728.1932702686</v>
      </c>
    </row>
    <row r="354" spans="2:8" ht="18" x14ac:dyDescent="0.25">
      <c r="B354" s="40">
        <f t="shared" ref="B354:B397" si="21">IF(B353&lt;$H$9,IF(H353&gt;0,B353+1,""),"")</f>
        <v>322</v>
      </c>
      <c r="C354" s="41">
        <f>IF(B353:B720&lt;&gt;"",IF(Details!$B$6=26,IF(B354=1,$D$13,C353+14),IF(Details!$B$6=52,IF(B354=1,$D$13,C353+7),DATE(YEAR($D$13),MONTH($D$13)+(B354-1)*Details!$B$7,IF(Details!$B$6=24,IF(1-MOD(B354,2)=1,DAY($D$13)+14,DAY($D$13)),DAY($D$13))))),"")</f>
        <v>55579</v>
      </c>
      <c r="D354" s="42">
        <f t="shared" ref="D354:D397" si="22">IF(B354="","",IF(H353&lt;$D$12,H353,$D$12))</f>
        <v>45736.964724999998</v>
      </c>
      <c r="E354" s="42">
        <f t="shared" si="20"/>
        <v>32561.843033885147</v>
      </c>
      <c r="F354" s="42">
        <f>IF(B354="","",$D$10/Details!$C$6*H353)</f>
        <v>13175.121691114849</v>
      </c>
      <c r="G354" s="42"/>
      <c r="H354" s="42">
        <f t="shared" si="19"/>
        <v>1473166.3502363835</v>
      </c>
    </row>
    <row r="355" spans="2:8" ht="18" x14ac:dyDescent="0.25">
      <c r="B355" s="40">
        <f t="shared" si="21"/>
        <v>323</v>
      </c>
      <c r="C355" s="41">
        <f>IF(B354:B721&lt;&gt;"",IF(Details!$B$6=26,IF(B355=1,$D$13,C354+14),IF(Details!$B$6=52,IF(B355=1,$D$13,C354+7),DATE(YEAR($D$13),MONTH($D$13)+(B355-1)*Details!$B$7,IF(Details!$B$6=24,IF(1-MOD(B355,2)=1,DAY($D$13)+14,DAY($D$13)),DAY($D$13))))),"")</f>
        <v>55610</v>
      </c>
      <c r="D355" s="42">
        <f t="shared" si="22"/>
        <v>45736.964724999998</v>
      </c>
      <c r="E355" s="42">
        <f t="shared" si="20"/>
        <v>32846.75916043164</v>
      </c>
      <c r="F355" s="42">
        <f>IF(B355="","",$D$10/Details!$C$6*H354)</f>
        <v>12890.205564568354</v>
      </c>
      <c r="G355" s="42"/>
      <c r="H355" s="42">
        <f t="shared" ref="H355:H397" si="23">IF(E355="","",IF(H354-E355-G355&lt;0, 0, H354-E355-G355))</f>
        <v>1440319.5910759519</v>
      </c>
    </row>
    <row r="356" spans="2:8" ht="18" x14ac:dyDescent="0.25">
      <c r="B356" s="40">
        <f t="shared" si="21"/>
        <v>324</v>
      </c>
      <c r="C356" s="41">
        <f>IF(B355:B722&lt;&gt;"",IF(Details!$B$6=26,IF(B356=1,$D$13,C355+14),IF(Details!$B$6=52,IF(B356=1,$D$13,C355+7),DATE(YEAR($D$13),MONTH($D$13)+(B356-1)*Details!$B$7,IF(Details!$B$6=24,IF(1-MOD(B356,2)=1,DAY($D$13)+14,DAY($D$13)),DAY($D$13))))),"")</f>
        <v>55640</v>
      </c>
      <c r="D356" s="42">
        <f t="shared" si="22"/>
        <v>45736.964724999998</v>
      </c>
      <c r="E356" s="42">
        <f t="shared" si="20"/>
        <v>33134.168303085418</v>
      </c>
      <c r="F356" s="42">
        <f>IF(B356="","",$D$10/Details!$C$6*H355)</f>
        <v>12602.796421914578</v>
      </c>
      <c r="G356" s="42"/>
      <c r="H356" s="42">
        <f t="shared" si="23"/>
        <v>1407185.4227728664</v>
      </c>
    </row>
    <row r="357" spans="2:8" ht="18" x14ac:dyDescent="0.25">
      <c r="B357" s="40">
        <f t="shared" si="21"/>
        <v>325</v>
      </c>
      <c r="C357" s="41">
        <f>IF(B356:B723&lt;&gt;"",IF(Details!$B$6=26,IF(B357=1,$D$13,C356+14),IF(Details!$B$6=52,IF(B357=1,$D$13,C356+7),DATE(YEAR($D$13),MONTH($D$13)+(B357-1)*Details!$B$7,IF(Details!$B$6=24,IF(1-MOD(B357,2)=1,DAY($D$13)+14,DAY($D$13)),DAY($D$13))))),"")</f>
        <v>55671</v>
      </c>
      <c r="D357" s="42">
        <f t="shared" si="22"/>
        <v>45736.964724999998</v>
      </c>
      <c r="E357" s="42">
        <f t="shared" si="20"/>
        <v>33424.092275737421</v>
      </c>
      <c r="F357" s="42">
        <f>IF(B357="","",$D$10/Details!$C$6*H356)</f>
        <v>12312.872449262581</v>
      </c>
      <c r="G357" s="42"/>
      <c r="H357" s="42">
        <f t="shared" si="23"/>
        <v>1373761.3304971291</v>
      </c>
    </row>
    <row r="358" spans="2:8" ht="18" x14ac:dyDescent="0.25">
      <c r="B358" s="40">
        <f t="shared" si="21"/>
        <v>326</v>
      </c>
      <c r="C358" s="41">
        <f>IF(B357:B724&lt;&gt;"",IF(Details!$B$6=26,IF(B358=1,$D$13,C357+14),IF(Details!$B$6=52,IF(B358=1,$D$13,C357+7),DATE(YEAR($D$13),MONTH($D$13)+(B358-1)*Details!$B$7,IF(Details!$B$6=24,IF(1-MOD(B358,2)=1,DAY($D$13)+14,DAY($D$13)),DAY($D$13))))),"")</f>
        <v>55701</v>
      </c>
      <c r="D358" s="42">
        <f t="shared" si="22"/>
        <v>45736.964724999998</v>
      </c>
      <c r="E358" s="42">
        <f t="shared" si="20"/>
        <v>33716.553083150124</v>
      </c>
      <c r="F358" s="42">
        <f>IF(B358="","",$D$10/Details!$C$6*H357)</f>
        <v>12020.411641849878</v>
      </c>
      <c r="G358" s="42"/>
      <c r="H358" s="42">
        <f t="shared" si="23"/>
        <v>1340044.7774139789</v>
      </c>
    </row>
    <row r="359" spans="2:8" ht="18" x14ac:dyDescent="0.25">
      <c r="B359" s="40">
        <f t="shared" si="21"/>
        <v>327</v>
      </c>
      <c r="C359" s="41">
        <f>IF(B358:B725&lt;&gt;"",IF(Details!$B$6=26,IF(B359=1,$D$13,C358+14),IF(Details!$B$6=52,IF(B359=1,$D$13,C358+7),DATE(YEAR($D$13),MONTH($D$13)+(B359-1)*Details!$B$7,IF(Details!$B$6=24,IF(1-MOD(B359,2)=1,DAY($D$13)+14,DAY($D$13)),DAY($D$13))))),"")</f>
        <v>55732</v>
      </c>
      <c r="D359" s="42">
        <f t="shared" si="22"/>
        <v>45736.964724999998</v>
      </c>
      <c r="E359" s="42">
        <f t="shared" si="20"/>
        <v>34011.572922627682</v>
      </c>
      <c r="F359" s="42">
        <f>IF(B359="","",$D$10/Details!$C$6*H358)</f>
        <v>11725.391802372314</v>
      </c>
      <c r="G359" s="42"/>
      <c r="H359" s="42">
        <f t="shared" si="23"/>
        <v>1306033.2044913513</v>
      </c>
    </row>
    <row r="360" spans="2:8" ht="18" x14ac:dyDescent="0.25">
      <c r="B360" s="40">
        <f t="shared" si="21"/>
        <v>328</v>
      </c>
      <c r="C360" s="41">
        <f>IF(B359:B726&lt;&gt;"",IF(Details!$B$6=26,IF(B360=1,$D$13,C359+14),IF(Details!$B$6=52,IF(B360=1,$D$13,C359+7),DATE(YEAR($D$13),MONTH($D$13)+(B360-1)*Details!$B$7,IF(Details!$B$6=24,IF(1-MOD(B360,2)=1,DAY($D$13)+14,DAY($D$13)),DAY($D$13))))),"")</f>
        <v>55763</v>
      </c>
      <c r="D360" s="42">
        <f t="shared" si="22"/>
        <v>45736.964724999998</v>
      </c>
      <c r="E360" s="42">
        <f t="shared" si="20"/>
        <v>34309.174185700678</v>
      </c>
      <c r="F360" s="42">
        <f>IF(B360="","",$D$10/Details!$C$6*H359)</f>
        <v>11427.790539299322</v>
      </c>
      <c r="G360" s="42"/>
      <c r="H360" s="42">
        <f t="shared" si="23"/>
        <v>1271724.0303056506</v>
      </c>
    </row>
    <row r="361" spans="2:8" ht="18" x14ac:dyDescent="0.25">
      <c r="B361" s="40">
        <f t="shared" si="21"/>
        <v>329</v>
      </c>
      <c r="C361" s="41">
        <f>IF(B360:B727&lt;&gt;"",IF(Details!$B$6=26,IF(B361=1,$D$13,C360+14),IF(Details!$B$6=52,IF(B361=1,$D$13,C360+7),DATE(YEAR($D$13),MONTH($D$13)+(B361-1)*Details!$B$7,IF(Details!$B$6=24,IF(1-MOD(B361,2)=1,DAY($D$13)+14,DAY($D$13)),DAY($D$13))))),"")</f>
        <v>55793</v>
      </c>
      <c r="D361" s="42">
        <f t="shared" si="22"/>
        <v>45736.964724999998</v>
      </c>
      <c r="E361" s="42">
        <f t="shared" si="20"/>
        <v>34609.379459825555</v>
      </c>
      <c r="F361" s="42">
        <f>IF(B361="","",$D$10/Details!$C$6*H360)</f>
        <v>11127.585265174441</v>
      </c>
      <c r="G361" s="42"/>
      <c r="H361" s="42">
        <f t="shared" si="23"/>
        <v>1237114.650845825</v>
      </c>
    </row>
    <row r="362" spans="2:8" ht="18" x14ac:dyDescent="0.25">
      <c r="B362" s="40">
        <f t="shared" si="21"/>
        <v>330</v>
      </c>
      <c r="C362" s="41">
        <f>IF(B361:B728&lt;&gt;"",IF(Details!$B$6=26,IF(B362=1,$D$13,C361+14),IF(Details!$B$6=52,IF(B362=1,$D$13,C361+7),DATE(YEAR($D$13),MONTH($D$13)+(B362-1)*Details!$B$7,IF(Details!$B$6=24,IF(1-MOD(B362,2)=1,DAY($D$13)+14,DAY($D$13)),DAY($D$13))))),"")</f>
        <v>55824</v>
      </c>
      <c r="D362" s="42">
        <f t="shared" si="22"/>
        <v>45736.964724999998</v>
      </c>
      <c r="E362" s="42">
        <f t="shared" si="20"/>
        <v>34912.211530099026</v>
      </c>
      <c r="F362" s="42">
        <f>IF(B362="","",$D$10/Details!$C$6*H361)</f>
        <v>10824.753194900968</v>
      </c>
      <c r="G362" s="42"/>
      <c r="H362" s="42">
        <f t="shared" si="23"/>
        <v>1202202.439315726</v>
      </c>
    </row>
    <row r="363" spans="2:8" ht="18" x14ac:dyDescent="0.25">
      <c r="B363" s="40">
        <f t="shared" si="21"/>
        <v>331</v>
      </c>
      <c r="C363" s="41">
        <f>IF(B362:B729&lt;&gt;"",IF(Details!$B$6=26,IF(B363=1,$D$13,C362+14),IF(Details!$B$6=52,IF(B363=1,$D$13,C362+7),DATE(YEAR($D$13),MONTH($D$13)+(B363-1)*Details!$B$7,IF(Details!$B$6=24,IF(1-MOD(B363,2)=1,DAY($D$13)+14,DAY($D$13)),DAY($D$13))))),"")</f>
        <v>55854</v>
      </c>
      <c r="D363" s="42">
        <f t="shared" si="22"/>
        <v>45736.964724999998</v>
      </c>
      <c r="E363" s="42">
        <f t="shared" si="20"/>
        <v>35217.693380987395</v>
      </c>
      <c r="F363" s="42">
        <f>IF(B363="","",$D$10/Details!$C$6*H362)</f>
        <v>10519.271344012603</v>
      </c>
      <c r="G363" s="42"/>
      <c r="H363" s="42">
        <f t="shared" si="23"/>
        <v>1166984.7459347385</v>
      </c>
    </row>
    <row r="364" spans="2:8" ht="18" x14ac:dyDescent="0.25">
      <c r="B364" s="40">
        <f t="shared" si="21"/>
        <v>332</v>
      </c>
      <c r="C364" s="41">
        <f>IF(B363:B730&lt;&gt;"",IF(Details!$B$6=26,IF(B364=1,$D$13,C363+14),IF(Details!$B$6=52,IF(B364=1,$D$13,C363+7),DATE(YEAR($D$13),MONTH($D$13)+(B364-1)*Details!$B$7,IF(Details!$B$6=24,IF(1-MOD(B364,2)=1,DAY($D$13)+14,DAY($D$13)),DAY($D$13))))),"")</f>
        <v>55885</v>
      </c>
      <c r="D364" s="42">
        <f t="shared" si="22"/>
        <v>45736.964724999998</v>
      </c>
      <c r="E364" s="42">
        <f t="shared" si="20"/>
        <v>35525.848198071035</v>
      </c>
      <c r="F364" s="42">
        <f>IF(B364="","",$D$10/Details!$C$6*H363)</f>
        <v>10211.116526928961</v>
      </c>
      <c r="G364" s="42"/>
      <c r="H364" s="42">
        <f t="shared" si="23"/>
        <v>1131458.8977366674</v>
      </c>
    </row>
    <row r="365" spans="2:8" ht="18" x14ac:dyDescent="0.25">
      <c r="B365" s="40">
        <f t="shared" si="21"/>
        <v>333</v>
      </c>
      <c r="C365" s="41">
        <f>IF(B364:B731&lt;&gt;"",IF(Details!$B$6=26,IF(B365=1,$D$13,C364+14),IF(Details!$B$6=52,IF(B365=1,$D$13,C364+7),DATE(YEAR($D$13),MONTH($D$13)+(B365-1)*Details!$B$7,IF(Details!$B$6=24,IF(1-MOD(B365,2)=1,DAY($D$13)+14,DAY($D$13)),DAY($D$13))))),"")</f>
        <v>55916</v>
      </c>
      <c r="D365" s="42">
        <f t="shared" si="22"/>
        <v>45736.964724999998</v>
      </c>
      <c r="E365" s="42">
        <f t="shared" si="20"/>
        <v>35836.699369804162</v>
      </c>
      <c r="F365" s="42">
        <f>IF(B365="","",$D$10/Details!$C$6*H364)</f>
        <v>9900.2653551958392</v>
      </c>
      <c r="G365" s="42"/>
      <c r="H365" s="42">
        <f t="shared" si="23"/>
        <v>1095622.1983668632</v>
      </c>
    </row>
    <row r="366" spans="2:8" ht="18" x14ac:dyDescent="0.25">
      <c r="B366" s="40">
        <f t="shared" si="21"/>
        <v>334</v>
      </c>
      <c r="C366" s="41">
        <f>IF(B365:B732&lt;&gt;"",IF(Details!$B$6=26,IF(B366=1,$D$13,C365+14),IF(Details!$B$6=52,IF(B366=1,$D$13,C365+7),DATE(YEAR($D$13),MONTH($D$13)+(B366-1)*Details!$B$7,IF(Details!$B$6=24,IF(1-MOD(B366,2)=1,DAY($D$13)+14,DAY($D$13)),DAY($D$13))))),"")</f>
        <v>55944</v>
      </c>
      <c r="D366" s="42">
        <f t="shared" si="22"/>
        <v>45736.964724999998</v>
      </c>
      <c r="E366" s="42">
        <f t="shared" si="20"/>
        <v>36150.270489289949</v>
      </c>
      <c r="F366" s="42">
        <f>IF(B366="","",$D$10/Details!$C$6*H365)</f>
        <v>9586.6942357100525</v>
      </c>
      <c r="G366" s="42"/>
      <c r="H366" s="42">
        <f t="shared" si="23"/>
        <v>1059471.9278775733</v>
      </c>
    </row>
    <row r="367" spans="2:8" ht="18" x14ac:dyDescent="0.25">
      <c r="B367" s="40">
        <f t="shared" si="21"/>
        <v>335</v>
      </c>
      <c r="C367" s="41">
        <f>IF(B366:B733&lt;&gt;"",IF(Details!$B$6=26,IF(B367=1,$D$13,C366+14),IF(Details!$B$6=52,IF(B367=1,$D$13,C366+7),DATE(YEAR($D$13),MONTH($D$13)+(B367-1)*Details!$B$7,IF(Details!$B$6=24,IF(1-MOD(B367,2)=1,DAY($D$13)+14,DAY($D$13)),DAY($D$13))))),"")</f>
        <v>55975</v>
      </c>
      <c r="D367" s="42">
        <f t="shared" si="22"/>
        <v>45736.964724999998</v>
      </c>
      <c r="E367" s="42">
        <f t="shared" si="20"/>
        <v>36466.585356071235</v>
      </c>
      <c r="F367" s="42">
        <f>IF(B367="","",$D$10/Details!$C$6*H366)</f>
        <v>9270.379368928765</v>
      </c>
      <c r="G367" s="42"/>
      <c r="H367" s="42">
        <f t="shared" si="23"/>
        <v>1023005.3425215021</v>
      </c>
    </row>
    <row r="368" spans="2:8" ht="18" x14ac:dyDescent="0.25">
      <c r="B368" s="40">
        <f t="shared" si="21"/>
        <v>336</v>
      </c>
      <c r="C368" s="41">
        <f>IF(B367:B734&lt;&gt;"",IF(Details!$B$6=26,IF(B368=1,$D$13,C367+14),IF(Details!$B$6=52,IF(B368=1,$D$13,C367+7),DATE(YEAR($D$13),MONTH($D$13)+(B368-1)*Details!$B$7,IF(Details!$B$6=24,IF(1-MOD(B368,2)=1,DAY($D$13)+14,DAY($D$13)),DAY($D$13))))),"")</f>
        <v>56005</v>
      </c>
      <c r="D368" s="42">
        <f t="shared" si="22"/>
        <v>45736.964724999998</v>
      </c>
      <c r="E368" s="42">
        <f t="shared" si="20"/>
        <v>36785.667977936857</v>
      </c>
      <c r="F368" s="42">
        <f>IF(B368="","",$D$10/Details!$C$6*H367)</f>
        <v>8951.2967470631429</v>
      </c>
      <c r="G368" s="42"/>
      <c r="H368" s="42">
        <f t="shared" si="23"/>
        <v>986219.67454356514</v>
      </c>
    </row>
    <row r="369" spans="2:8" ht="18" x14ac:dyDescent="0.25">
      <c r="B369" s="40">
        <f t="shared" si="21"/>
        <v>337</v>
      </c>
      <c r="C369" s="41">
        <f>IF(B368:B735&lt;&gt;"",IF(Details!$B$6=26,IF(B369=1,$D$13,C368+14),IF(Details!$B$6=52,IF(B369=1,$D$13,C368+7),DATE(YEAR($D$13),MONTH($D$13)+(B369-1)*Details!$B$7,IF(Details!$B$6=24,IF(1-MOD(B369,2)=1,DAY($D$13)+14,DAY($D$13)),DAY($D$13))))),"")</f>
        <v>56036</v>
      </c>
      <c r="D369" s="42">
        <f t="shared" si="22"/>
        <v>45736.964724999998</v>
      </c>
      <c r="E369" s="42">
        <f t="shared" si="20"/>
        <v>37107.542572743805</v>
      </c>
      <c r="F369" s="42">
        <f>IF(B369="","",$D$10/Details!$C$6*H368)</f>
        <v>8629.4221522561947</v>
      </c>
      <c r="G369" s="42"/>
      <c r="H369" s="42">
        <f t="shared" si="23"/>
        <v>949112.1319708213</v>
      </c>
    </row>
    <row r="370" spans="2:8" ht="18" x14ac:dyDescent="0.25">
      <c r="B370" s="40">
        <f t="shared" si="21"/>
        <v>338</v>
      </c>
      <c r="C370" s="41">
        <f>IF(B369:B736&lt;&gt;"",IF(Details!$B$6=26,IF(B370=1,$D$13,C369+14),IF(Details!$B$6=52,IF(B370=1,$D$13,C369+7),DATE(YEAR($D$13),MONTH($D$13)+(B370-1)*Details!$B$7,IF(Details!$B$6=24,IF(1-MOD(B370,2)=1,DAY($D$13)+14,DAY($D$13)),DAY($D$13))))),"")</f>
        <v>56066</v>
      </c>
      <c r="D370" s="42">
        <f t="shared" si="22"/>
        <v>45736.964724999998</v>
      </c>
      <c r="E370" s="42">
        <f t="shared" si="20"/>
        <v>37432.23357025531</v>
      </c>
      <c r="F370" s="42">
        <f>IF(B370="","",$D$10/Details!$C$6*H369)</f>
        <v>8304.7311547446861</v>
      </c>
      <c r="G370" s="42"/>
      <c r="H370" s="42">
        <f t="shared" si="23"/>
        <v>911679.89840056596</v>
      </c>
    </row>
    <row r="371" spans="2:8" ht="18" x14ac:dyDescent="0.25">
      <c r="B371" s="40">
        <f t="shared" si="21"/>
        <v>339</v>
      </c>
      <c r="C371" s="41">
        <f>IF(B370:B737&lt;&gt;"",IF(Details!$B$6=26,IF(B371=1,$D$13,C370+14),IF(Details!$B$6=52,IF(B371=1,$D$13,C370+7),DATE(YEAR($D$13),MONTH($D$13)+(B371-1)*Details!$B$7,IF(Details!$B$6=24,IF(1-MOD(B371,2)=1,DAY($D$13)+14,DAY($D$13)),DAY($D$13))))),"")</f>
        <v>56097</v>
      </c>
      <c r="D371" s="42">
        <f t="shared" si="22"/>
        <v>45736.964724999998</v>
      </c>
      <c r="E371" s="42">
        <f t="shared" si="20"/>
        <v>37759.765613995049</v>
      </c>
      <c r="F371" s="42">
        <f>IF(B371="","",$D$10/Details!$C$6*H370)</f>
        <v>7977.1991110049512</v>
      </c>
      <c r="G371" s="42"/>
      <c r="H371" s="42">
        <f t="shared" si="23"/>
        <v>873920.13278657093</v>
      </c>
    </row>
    <row r="372" spans="2:8" ht="18" x14ac:dyDescent="0.25">
      <c r="B372" s="40">
        <f t="shared" si="21"/>
        <v>340</v>
      </c>
      <c r="C372" s="41">
        <f>IF(B371:B738&lt;&gt;"",IF(Details!$B$6=26,IF(B372=1,$D$13,C371+14),IF(Details!$B$6=52,IF(B372=1,$D$13,C371+7),DATE(YEAR($D$13),MONTH($D$13)+(B372-1)*Details!$B$7,IF(Details!$B$6=24,IF(1-MOD(B372,2)=1,DAY($D$13)+14,DAY($D$13)),DAY($D$13))))),"")</f>
        <v>56128</v>
      </c>
      <c r="D372" s="42">
        <f t="shared" si="22"/>
        <v>45736.964724999998</v>
      </c>
      <c r="E372" s="42">
        <f t="shared" si="20"/>
        <v>38090.163563117501</v>
      </c>
      <c r="F372" s="42">
        <f>IF(B372="","",$D$10/Details!$C$6*H371)</f>
        <v>7646.8011618824949</v>
      </c>
      <c r="G372" s="42"/>
      <c r="H372" s="42">
        <f t="shared" si="23"/>
        <v>835829.96922345343</v>
      </c>
    </row>
    <row r="373" spans="2:8" ht="18" x14ac:dyDescent="0.25">
      <c r="B373" s="40">
        <f t="shared" si="21"/>
        <v>341</v>
      </c>
      <c r="C373" s="41">
        <f>IF(B372:B739&lt;&gt;"",IF(Details!$B$6=26,IF(B373=1,$D$13,C372+14),IF(Details!$B$6=52,IF(B373=1,$D$13,C372+7),DATE(YEAR($D$13),MONTH($D$13)+(B373-1)*Details!$B$7,IF(Details!$B$6=24,IF(1-MOD(B373,2)=1,DAY($D$13)+14,DAY($D$13)),DAY($D$13))))),"")</f>
        <v>56158</v>
      </c>
      <c r="D373" s="42">
        <f t="shared" si="22"/>
        <v>45736.964724999998</v>
      </c>
      <c r="E373" s="42">
        <f t="shared" si="20"/>
        <v>38423.452494294783</v>
      </c>
      <c r="F373" s="42">
        <f>IF(B373="","",$D$10/Details!$C$6*H372)</f>
        <v>7313.512230705217</v>
      </c>
      <c r="G373" s="42"/>
      <c r="H373" s="42">
        <f t="shared" si="23"/>
        <v>797406.5167291587</v>
      </c>
    </row>
    <row r="374" spans="2:8" ht="18" x14ac:dyDescent="0.25">
      <c r="B374" s="40">
        <f t="shared" si="21"/>
        <v>342</v>
      </c>
      <c r="C374" s="41">
        <f>IF(B373:B740&lt;&gt;"",IF(Details!$B$6=26,IF(B374=1,$D$13,C373+14),IF(Details!$B$6=52,IF(B374=1,$D$13,C373+7),DATE(YEAR($D$13),MONTH($D$13)+(B374-1)*Details!$B$7,IF(Details!$B$6=24,IF(1-MOD(B374,2)=1,DAY($D$13)+14,DAY($D$13)),DAY($D$13))))),"")</f>
        <v>56189</v>
      </c>
      <c r="D374" s="42">
        <f t="shared" si="22"/>
        <v>45736.964724999998</v>
      </c>
      <c r="E374" s="42">
        <f t="shared" si="20"/>
        <v>38759.657703619858</v>
      </c>
      <c r="F374" s="42">
        <f>IF(B374="","",$D$10/Details!$C$6*H373)</f>
        <v>6977.3070213801375</v>
      </c>
      <c r="G374" s="42"/>
      <c r="H374" s="42">
        <f t="shared" si="23"/>
        <v>758646.8590255389</v>
      </c>
    </row>
    <row r="375" spans="2:8" ht="18" x14ac:dyDescent="0.25">
      <c r="B375" s="40">
        <f t="shared" si="21"/>
        <v>343</v>
      </c>
      <c r="C375" s="41">
        <f>IF(B374:B741&lt;&gt;"",IF(Details!$B$6=26,IF(B375=1,$D$13,C374+14),IF(Details!$B$6=52,IF(B375=1,$D$13,C374+7),DATE(YEAR($D$13),MONTH($D$13)+(B375-1)*Details!$B$7,IF(Details!$B$6=24,IF(1-MOD(B375,2)=1,DAY($D$13)+14,DAY($D$13)),DAY($D$13))))),"")</f>
        <v>56219</v>
      </c>
      <c r="D375" s="42">
        <f t="shared" si="22"/>
        <v>45736.964724999998</v>
      </c>
      <c r="E375" s="42">
        <f t="shared" si="20"/>
        <v>39098.804708526535</v>
      </c>
      <c r="F375" s="42">
        <f>IF(B375="","",$D$10/Details!$C$6*H374)</f>
        <v>6638.1600164734646</v>
      </c>
      <c r="G375" s="42"/>
      <c r="H375" s="42">
        <f t="shared" si="23"/>
        <v>719548.05431701231</v>
      </c>
    </row>
    <row r="376" spans="2:8" ht="18" x14ac:dyDescent="0.25">
      <c r="B376" s="40">
        <f t="shared" si="21"/>
        <v>344</v>
      </c>
      <c r="C376" s="41">
        <f>IF(B375:B742&lt;&gt;"",IF(Details!$B$6=26,IF(B376=1,$D$13,C375+14),IF(Details!$B$6=52,IF(B376=1,$D$13,C375+7),DATE(YEAR($D$13),MONTH($D$13)+(B376-1)*Details!$B$7,IF(Details!$B$6=24,IF(1-MOD(B376,2)=1,DAY($D$13)+14,DAY($D$13)),DAY($D$13))))),"")</f>
        <v>56250</v>
      </c>
      <c r="D376" s="42">
        <f t="shared" si="22"/>
        <v>45736.964724999998</v>
      </c>
      <c r="E376" s="42">
        <f t="shared" si="20"/>
        <v>39440.919249726139</v>
      </c>
      <c r="F376" s="42">
        <f>IF(B376="","",$D$10/Details!$C$6*H375)</f>
        <v>6296.0454752738569</v>
      </c>
      <c r="G376" s="42"/>
      <c r="H376" s="42">
        <f t="shared" si="23"/>
        <v>680107.1350672862</v>
      </c>
    </row>
    <row r="377" spans="2:8" ht="18" x14ac:dyDescent="0.25">
      <c r="B377" s="40">
        <f t="shared" si="21"/>
        <v>345</v>
      </c>
      <c r="C377" s="41">
        <f>IF(B376:B743&lt;&gt;"",IF(Details!$B$6=26,IF(B377=1,$D$13,C376+14),IF(Details!$B$6=52,IF(B377=1,$D$13,C376+7),DATE(YEAR($D$13),MONTH($D$13)+(B377-1)*Details!$B$7,IF(Details!$B$6=24,IF(1-MOD(B377,2)=1,DAY($D$13)+14,DAY($D$13)),DAY($D$13))))),"")</f>
        <v>56281</v>
      </c>
      <c r="D377" s="42">
        <f t="shared" si="22"/>
        <v>45736.964724999998</v>
      </c>
      <c r="E377" s="42">
        <f t="shared" si="20"/>
        <v>39786.027293161242</v>
      </c>
      <c r="F377" s="42">
        <f>IF(B377="","",$D$10/Details!$C$6*H376)</f>
        <v>5950.9374318387536</v>
      </c>
      <c r="G377" s="42"/>
      <c r="H377" s="42">
        <f t="shared" si="23"/>
        <v>640321.10777412495</v>
      </c>
    </row>
    <row r="378" spans="2:8" ht="18" x14ac:dyDescent="0.25">
      <c r="B378" s="40">
        <f t="shared" si="21"/>
        <v>346</v>
      </c>
      <c r="C378" s="41">
        <f>IF(B377:B744&lt;&gt;"",IF(Details!$B$6=26,IF(B378=1,$D$13,C377+14),IF(Details!$B$6=52,IF(B378=1,$D$13,C377+7),DATE(YEAR($D$13),MONTH($D$13)+(B378-1)*Details!$B$7,IF(Details!$B$6=24,IF(1-MOD(B378,2)=1,DAY($D$13)+14,DAY($D$13)),DAY($D$13))))),"")</f>
        <v>56309</v>
      </c>
      <c r="D378" s="42">
        <f t="shared" si="22"/>
        <v>45736.964724999998</v>
      </c>
      <c r="E378" s="42">
        <f t="shared" si="20"/>
        <v>40134.155031976406</v>
      </c>
      <c r="F378" s="42">
        <f>IF(B378="","",$D$10/Details!$C$6*H377)</f>
        <v>5602.8096930235924</v>
      </c>
      <c r="G378" s="42"/>
      <c r="H378" s="42">
        <f t="shared" si="23"/>
        <v>600186.95274214854</v>
      </c>
    </row>
    <row r="379" spans="2:8" ht="18" x14ac:dyDescent="0.25">
      <c r="B379" s="40">
        <f t="shared" si="21"/>
        <v>347</v>
      </c>
      <c r="C379" s="41">
        <f>IF(B378:B745&lt;&gt;"",IF(Details!$B$6=26,IF(B379=1,$D$13,C378+14),IF(Details!$B$6=52,IF(B379=1,$D$13,C378+7),DATE(YEAR($D$13),MONTH($D$13)+(B379-1)*Details!$B$7,IF(Details!$B$6=24,IF(1-MOD(B379,2)=1,DAY($D$13)+14,DAY($D$13)),DAY($D$13))))),"")</f>
        <v>56340</v>
      </c>
      <c r="D379" s="42">
        <f t="shared" si="22"/>
        <v>45736.964724999998</v>
      </c>
      <c r="E379" s="42">
        <f t="shared" si="20"/>
        <v>40485.328888506199</v>
      </c>
      <c r="F379" s="42">
        <f>IF(B379="","",$D$10/Details!$C$6*H378)</f>
        <v>5251.6358364937996</v>
      </c>
      <c r="G379" s="42"/>
      <c r="H379" s="42">
        <f t="shared" si="23"/>
        <v>559701.62385364238</v>
      </c>
    </row>
    <row r="380" spans="2:8" ht="18" x14ac:dyDescent="0.25">
      <c r="B380" s="40">
        <f t="shared" si="21"/>
        <v>348</v>
      </c>
      <c r="C380" s="41">
        <f>IF(B379:B746&lt;&gt;"",IF(Details!$B$6=26,IF(B380=1,$D$13,C379+14),IF(Details!$B$6=52,IF(B380=1,$D$13,C379+7),DATE(YEAR($D$13),MONTH($D$13)+(B380-1)*Details!$B$7,IF(Details!$B$6=24,IF(1-MOD(B380,2)=1,DAY($D$13)+14,DAY($D$13)),DAY($D$13))))),"")</f>
        <v>56370</v>
      </c>
      <c r="D380" s="42">
        <f t="shared" si="22"/>
        <v>45736.964724999998</v>
      </c>
      <c r="E380" s="42">
        <f t="shared" si="20"/>
        <v>40839.575516280631</v>
      </c>
      <c r="F380" s="42">
        <f>IF(B380="","",$D$10/Details!$C$6*H379)</f>
        <v>4897.3892087193699</v>
      </c>
      <c r="G380" s="42"/>
      <c r="H380" s="42">
        <f t="shared" si="23"/>
        <v>518862.04833736178</v>
      </c>
    </row>
    <row r="381" spans="2:8" ht="18" x14ac:dyDescent="0.25">
      <c r="B381" s="40">
        <f t="shared" si="21"/>
        <v>349</v>
      </c>
      <c r="C381" s="41">
        <f>IF(B380:B747&lt;&gt;"",IF(Details!$B$6=26,IF(B381=1,$D$13,C380+14),IF(Details!$B$6=52,IF(B381=1,$D$13,C380+7),DATE(YEAR($D$13),MONTH($D$13)+(B381-1)*Details!$B$7,IF(Details!$B$6=24,IF(1-MOD(B381,2)=1,DAY($D$13)+14,DAY($D$13)),DAY($D$13))))),"")</f>
        <v>56401</v>
      </c>
      <c r="D381" s="42">
        <f t="shared" si="22"/>
        <v>45736.964724999998</v>
      </c>
      <c r="E381" s="42">
        <f t="shared" si="20"/>
        <v>41196.921802048084</v>
      </c>
      <c r="F381" s="42">
        <f>IF(B381="","",$D$10/Details!$C$6*H380)</f>
        <v>4540.042922951915</v>
      </c>
      <c r="G381" s="42"/>
      <c r="H381" s="42">
        <f t="shared" si="23"/>
        <v>477665.12653531367</v>
      </c>
    </row>
    <row r="382" spans="2:8" ht="18" x14ac:dyDescent="0.25">
      <c r="B382" s="40">
        <f t="shared" si="21"/>
        <v>350</v>
      </c>
      <c r="C382" s="41">
        <f>IF(B381:B748&lt;&gt;"",IF(Details!$B$6=26,IF(B382=1,$D$13,C381+14),IF(Details!$B$6=52,IF(B382=1,$D$13,C381+7),DATE(YEAR($D$13),MONTH($D$13)+(B382-1)*Details!$B$7,IF(Details!$B$6=24,IF(1-MOD(B382,2)=1,DAY($D$13)+14,DAY($D$13)),DAY($D$13))))),"")</f>
        <v>56431</v>
      </c>
      <c r="D382" s="42">
        <f t="shared" si="22"/>
        <v>45736.964724999998</v>
      </c>
      <c r="E382" s="42">
        <f t="shared" si="20"/>
        <v>41557.394867816001</v>
      </c>
      <c r="F382" s="42">
        <f>IF(B382="","",$D$10/Details!$C$6*H381)</f>
        <v>4179.5698571839939</v>
      </c>
      <c r="G382" s="42"/>
      <c r="H382" s="42">
        <f t="shared" si="23"/>
        <v>436107.73166749766</v>
      </c>
    </row>
    <row r="383" spans="2:8" ht="18" x14ac:dyDescent="0.25">
      <c r="B383" s="40">
        <f t="shared" si="21"/>
        <v>351</v>
      </c>
      <c r="C383" s="41">
        <f>IF(B382:B749&lt;&gt;"",IF(Details!$B$6=26,IF(B383=1,$D$13,C382+14),IF(Details!$B$6=52,IF(B383=1,$D$13,C382+7),DATE(YEAR($D$13),MONTH($D$13)+(B383-1)*Details!$B$7,IF(Details!$B$6=24,IF(1-MOD(B383,2)=1,DAY($D$13)+14,DAY($D$13)),DAY($D$13))))),"")</f>
        <v>56462</v>
      </c>
      <c r="D383" s="42">
        <f t="shared" si="22"/>
        <v>45736.964724999998</v>
      </c>
      <c r="E383" s="42">
        <f t="shared" si="20"/>
        <v>41921.022072909393</v>
      </c>
      <c r="F383" s="42">
        <f>IF(B383="","",$D$10/Details!$C$6*H382)</f>
        <v>3815.942652090604</v>
      </c>
      <c r="G383" s="42"/>
      <c r="H383" s="42">
        <f t="shared" si="23"/>
        <v>394186.70959458826</v>
      </c>
    </row>
    <row r="384" spans="2:8" ht="18" x14ac:dyDescent="0.25">
      <c r="B384" s="40">
        <f t="shared" si="21"/>
        <v>352</v>
      </c>
      <c r="C384" s="41">
        <f>IF(B383:B750&lt;&gt;"",IF(Details!$B$6=26,IF(B384=1,$D$13,C383+14),IF(Details!$B$6=52,IF(B384=1,$D$13,C383+7),DATE(YEAR($D$13),MONTH($D$13)+(B384-1)*Details!$B$7,IF(Details!$B$6=24,IF(1-MOD(B384,2)=1,DAY($D$13)+14,DAY($D$13)),DAY($D$13))))),"")</f>
        <v>56493</v>
      </c>
      <c r="D384" s="42">
        <f t="shared" si="22"/>
        <v>45736.964724999998</v>
      </c>
      <c r="E384" s="42">
        <f t="shared" si="20"/>
        <v>42287.831016047348</v>
      </c>
      <c r="F384" s="42">
        <f>IF(B384="","",$D$10/Details!$C$6*H383)</f>
        <v>3449.1337089526469</v>
      </c>
      <c r="G384" s="42"/>
      <c r="H384" s="42">
        <f t="shared" si="23"/>
        <v>351898.87857854093</v>
      </c>
    </row>
    <row r="385" spans="2:8" ht="18" x14ac:dyDescent="0.25">
      <c r="B385" s="40">
        <f t="shared" si="21"/>
        <v>353</v>
      </c>
      <c r="C385" s="41">
        <f>IF(B384:B751&lt;&gt;"",IF(Details!$B$6=26,IF(B385=1,$D$13,C384+14),IF(Details!$B$6=52,IF(B385=1,$D$13,C384+7),DATE(YEAR($D$13),MONTH($D$13)+(B385-1)*Details!$B$7,IF(Details!$B$6=24,IF(1-MOD(B385,2)=1,DAY($D$13)+14,DAY($D$13)),DAY($D$13))))),"")</f>
        <v>56523</v>
      </c>
      <c r="D385" s="42">
        <f t="shared" si="22"/>
        <v>45736.964724999998</v>
      </c>
      <c r="E385" s="42">
        <f t="shared" si="20"/>
        <v>42657.849537437767</v>
      </c>
      <c r="F385" s="42">
        <f>IF(B385="","",$D$10/Details!$C$6*H384)</f>
        <v>3079.1151875622327</v>
      </c>
      <c r="G385" s="42"/>
      <c r="H385" s="42">
        <f t="shared" si="23"/>
        <v>309241.02904110315</v>
      </c>
    </row>
    <row r="386" spans="2:8" ht="18" x14ac:dyDescent="0.25">
      <c r="B386" s="40">
        <f t="shared" si="21"/>
        <v>354</v>
      </c>
      <c r="C386" s="41">
        <f>IF(B385:B752&lt;&gt;"",IF(Details!$B$6=26,IF(B386=1,$D$13,C385+14),IF(Details!$B$6=52,IF(B386=1,$D$13,C385+7),DATE(YEAR($D$13),MONTH($D$13)+(B386-1)*Details!$B$7,IF(Details!$B$6=24,IF(1-MOD(B386,2)=1,DAY($D$13)+14,DAY($D$13)),DAY($D$13))))),"")</f>
        <v>56554</v>
      </c>
      <c r="D386" s="42">
        <f t="shared" si="22"/>
        <v>45736.964724999998</v>
      </c>
      <c r="E386" s="42">
        <f t="shared" si="20"/>
        <v>43031.105720890344</v>
      </c>
      <c r="F386" s="42">
        <f>IF(B386="","",$D$10/Details!$C$6*H385)</f>
        <v>2705.8590041096522</v>
      </c>
      <c r="G386" s="42"/>
      <c r="H386" s="42">
        <f t="shared" si="23"/>
        <v>266209.92332021281</v>
      </c>
    </row>
    <row r="387" spans="2:8" ht="18" x14ac:dyDescent="0.25">
      <c r="B387" s="40">
        <f t="shared" si="21"/>
        <v>355</v>
      </c>
      <c r="C387" s="41">
        <f>IF(B386:B753&lt;&gt;"",IF(Details!$B$6=26,IF(B387=1,$D$13,C386+14),IF(Details!$B$6=52,IF(B387=1,$D$13,C386+7),DATE(YEAR($D$13),MONTH($D$13)+(B387-1)*Details!$B$7,IF(Details!$B$6=24,IF(1-MOD(B387,2)=1,DAY($D$13)+14,DAY($D$13)),DAY($D$13))))),"")</f>
        <v>56584</v>
      </c>
      <c r="D387" s="42">
        <f t="shared" si="22"/>
        <v>45736.964724999998</v>
      </c>
      <c r="E387" s="42">
        <f t="shared" si="20"/>
        <v>43407.627895948135</v>
      </c>
      <c r="F387" s="42">
        <f>IF(B387="","",$D$10/Details!$C$6*H386)</f>
        <v>2329.336829051862</v>
      </c>
      <c r="G387" s="42"/>
      <c r="H387" s="42">
        <f t="shared" si="23"/>
        <v>222802.29542426468</v>
      </c>
    </row>
    <row r="388" spans="2:8" ht="18" x14ac:dyDescent="0.25">
      <c r="B388" s="40">
        <f t="shared" si="21"/>
        <v>356</v>
      </c>
      <c r="C388" s="41">
        <f>IF(B387:B754&lt;&gt;"",IF(Details!$B$6=26,IF(B388=1,$D$13,C387+14),IF(Details!$B$6=52,IF(B388=1,$D$13,C387+7),DATE(YEAR($D$13),MONTH($D$13)+(B388-1)*Details!$B$7,IF(Details!$B$6=24,IF(1-MOD(B388,2)=1,DAY($D$13)+14,DAY($D$13)),DAY($D$13))))),"")</f>
        <v>56615</v>
      </c>
      <c r="D388" s="42">
        <f t="shared" si="22"/>
        <v>45736.964724999998</v>
      </c>
      <c r="E388" s="42">
        <f t="shared" si="20"/>
        <v>43787.444640037684</v>
      </c>
      <c r="F388" s="42">
        <f>IF(B388="","",$D$10/Details!$C$6*H387)</f>
        <v>1949.5200849623157</v>
      </c>
      <c r="G388" s="42"/>
      <c r="H388" s="42">
        <f t="shared" si="23"/>
        <v>179014.85078422699</v>
      </c>
    </row>
    <row r="389" spans="2:8" ht="18" x14ac:dyDescent="0.25">
      <c r="B389" s="40">
        <f t="shared" si="21"/>
        <v>357</v>
      </c>
      <c r="C389" s="41">
        <f>IF(B388:B755&lt;&gt;"",IF(Details!$B$6=26,IF(B389=1,$D$13,C388+14),IF(Details!$B$6=52,IF(B389=1,$D$13,C388+7),DATE(YEAR($D$13),MONTH($D$13)+(B389-1)*Details!$B$7,IF(Details!$B$6=24,IF(1-MOD(B389,2)=1,DAY($D$13)+14,DAY($D$13)),DAY($D$13))))),"")</f>
        <v>56646</v>
      </c>
      <c r="D389" s="42">
        <f t="shared" si="22"/>
        <v>45736.964724999998</v>
      </c>
      <c r="E389" s="42">
        <f t="shared" si="20"/>
        <v>44170.584780638012</v>
      </c>
      <c r="F389" s="42">
        <f>IF(B389="","",$D$10/Details!$C$6*H388)</f>
        <v>1566.379944361986</v>
      </c>
      <c r="G389" s="42"/>
      <c r="H389" s="42">
        <f t="shared" si="23"/>
        <v>134844.26600358897</v>
      </c>
    </row>
    <row r="390" spans="2:8" ht="18" x14ac:dyDescent="0.25">
      <c r="B390" s="40">
        <f t="shared" si="21"/>
        <v>358</v>
      </c>
      <c r="C390" s="41">
        <f>IF(B389:B756&lt;&gt;"",IF(Details!$B$6=26,IF(B390=1,$D$13,C389+14),IF(Details!$B$6=52,IF(B390=1,$D$13,C389+7),DATE(YEAR($D$13),MONTH($D$13)+(B390-1)*Details!$B$7,IF(Details!$B$6=24,IF(1-MOD(B390,2)=1,DAY($D$13)+14,DAY($D$13)),DAY($D$13))))),"")</f>
        <v>56674</v>
      </c>
      <c r="D390" s="42">
        <f t="shared" si="22"/>
        <v>45736.964724999998</v>
      </c>
      <c r="E390" s="42">
        <f t="shared" si="20"/>
        <v>44557.077397468594</v>
      </c>
      <c r="F390" s="42">
        <f>IF(B390="","",$D$10/Details!$C$6*H389)</f>
        <v>1179.8873275314033</v>
      </c>
      <c r="G390" s="42"/>
      <c r="H390" s="42">
        <f t="shared" si="23"/>
        <v>90287.188606120384</v>
      </c>
    </row>
    <row r="391" spans="2:8" ht="18" x14ac:dyDescent="0.25">
      <c r="B391" s="40">
        <f t="shared" si="21"/>
        <v>359</v>
      </c>
      <c r="C391" s="41">
        <f>IF(B390:B757&lt;&gt;"",IF(Details!$B$6=26,IF(B391=1,$D$13,C390+14),IF(Details!$B$6=52,IF(B391=1,$D$13,C390+7),DATE(YEAR($D$13),MONTH($D$13)+(B391-1)*Details!$B$7,IF(Details!$B$6=24,IF(1-MOD(B391,2)=1,DAY($D$13)+14,DAY($D$13)),DAY($D$13))))),"")</f>
        <v>56705</v>
      </c>
      <c r="D391" s="42">
        <f t="shared" si="22"/>
        <v>45736.964724999998</v>
      </c>
      <c r="E391" s="42">
        <f t="shared" si="20"/>
        <v>44946.951824696444</v>
      </c>
      <c r="F391" s="42">
        <f>IF(B391="","",$D$10/Details!$C$6*H390)</f>
        <v>790.01290030355324</v>
      </c>
      <c r="G391" s="42"/>
      <c r="H391" s="42">
        <f t="shared" si="23"/>
        <v>45340.236781423941</v>
      </c>
    </row>
    <row r="392" spans="2:8" ht="18" x14ac:dyDescent="0.25">
      <c r="B392" s="40">
        <f t="shared" si="21"/>
        <v>360</v>
      </c>
      <c r="C392" s="41">
        <f>IF(B391:B758&lt;&gt;"",IF(Details!$B$6=26,IF(B392=1,$D$13,C391+14),IF(Details!$B$6=52,IF(B392=1,$D$13,C391+7),DATE(YEAR($D$13),MONTH($D$13)+(B392-1)*Details!$B$7,IF(Details!$B$6=24,IF(1-MOD(B392,2)=1,DAY($D$13)+14,DAY($D$13)),DAY($D$13))))),"")</f>
        <v>56735</v>
      </c>
      <c r="D392" s="42">
        <f t="shared" si="22"/>
        <v>45340.236781423941</v>
      </c>
      <c r="E392" s="42">
        <f t="shared" si="20"/>
        <v>45340.236781423941</v>
      </c>
      <c r="F392" s="42">
        <f>IF(B392="","",$D$10/Details!$C$6*H391)</f>
        <v>396.72707183745945</v>
      </c>
      <c r="G392" s="42"/>
      <c r="H392" s="42">
        <f t="shared" si="23"/>
        <v>0</v>
      </c>
    </row>
    <row r="393" spans="2:8" ht="18" x14ac:dyDescent="0.25">
      <c r="B393" s="40" t="str">
        <f t="shared" si="21"/>
        <v/>
      </c>
      <c r="C393" s="41" t="str">
        <f>IF(B392:B759&lt;&gt;"",IF(Details!$B$6=26,IF(B393=1,$D$13,C392+14),IF(Details!$B$6=52,IF(B393=1,$D$13,C392+7),DATE(YEAR($D$13),MONTH($D$13)+(B393-1)*Details!$B$7,IF(Details!$B$6=24,IF(1-MOD(B393,2)=1,DAY($D$13)+14,DAY($D$13)),DAY($D$13))))),"")</f>
        <v/>
      </c>
      <c r="D393" s="42" t="str">
        <f t="shared" si="22"/>
        <v/>
      </c>
      <c r="E393" s="42" t="str">
        <f t="shared" si="20"/>
        <v/>
      </c>
      <c r="F393" s="42" t="str">
        <f>IF(B393="","",$D$10/Details!$C$6*H392)</f>
        <v/>
      </c>
      <c r="G393" s="42"/>
      <c r="H393" s="42" t="str">
        <f t="shared" si="23"/>
        <v/>
      </c>
    </row>
    <row r="394" spans="2:8" ht="18" x14ac:dyDescent="0.25">
      <c r="B394" s="40" t="str">
        <f t="shared" si="21"/>
        <v/>
      </c>
      <c r="C394" s="41" t="str">
        <f>IF(B393:B760&lt;&gt;"",IF(Details!$B$6=26,IF(B394=1,$D$13,C393+14),IF(Details!$B$6=52,IF(B394=1,$D$13,C393+7),DATE(YEAR($D$13),MONTH($D$13)+(B394-1)*Details!$B$7,IF(Details!$B$6=24,IF(1-MOD(B394,2)=1,DAY($D$13)+14,DAY($D$13)),DAY($D$13))))),"")</f>
        <v/>
      </c>
      <c r="D394" s="42" t="str">
        <f t="shared" si="22"/>
        <v/>
      </c>
      <c r="E394" s="42" t="str">
        <f t="shared" si="20"/>
        <v/>
      </c>
      <c r="F394" s="42" t="str">
        <f>IF(B394="","",$D$10/Details!$C$6*H393)</f>
        <v/>
      </c>
      <c r="G394" s="42"/>
      <c r="H394" s="42" t="str">
        <f t="shared" si="23"/>
        <v/>
      </c>
    </row>
    <row r="395" spans="2:8" ht="18" x14ac:dyDescent="0.25">
      <c r="B395" s="40" t="str">
        <f t="shared" si="21"/>
        <v/>
      </c>
      <c r="C395" s="41" t="str">
        <f>IF(B394:B761&lt;&gt;"",IF(Details!$B$6=26,IF(B395=1,$D$13,C394+14),IF(Details!$B$6=52,IF(B395=1,$D$13,C394+7),DATE(YEAR($D$13),MONTH($D$13)+(B395-1)*Details!$B$7,IF(Details!$B$6=24,IF(1-MOD(B395,2)=1,DAY($D$13)+14,DAY($D$13)),DAY($D$13))))),"")</f>
        <v/>
      </c>
      <c r="D395" s="42" t="str">
        <f t="shared" si="22"/>
        <v/>
      </c>
      <c r="E395" s="42" t="str">
        <f t="shared" si="20"/>
        <v/>
      </c>
      <c r="F395" s="42" t="str">
        <f>IF(B395="","",$D$10/Details!$C$6*H394)</f>
        <v/>
      </c>
      <c r="G395" s="42"/>
      <c r="H395" s="42" t="str">
        <f t="shared" si="23"/>
        <v/>
      </c>
    </row>
    <row r="396" spans="2:8" ht="18" x14ac:dyDescent="0.25">
      <c r="B396" s="40" t="str">
        <f t="shared" si="21"/>
        <v/>
      </c>
      <c r="C396" s="41" t="str">
        <f>IF(B395:B762&lt;&gt;"",IF(Details!$B$6=26,IF(B396=1,$D$13,C395+14),IF(Details!$B$6=52,IF(B396=1,$D$13,C395+7),DATE(YEAR($D$13),MONTH($D$13)+(B396-1)*Details!$B$7,IF(Details!$B$6=24,IF(1-MOD(B396,2)=1,DAY($D$13)+14,DAY($D$13)),DAY($D$13))))),"")</f>
        <v/>
      </c>
      <c r="D396" s="42" t="str">
        <f t="shared" si="22"/>
        <v/>
      </c>
      <c r="E396" s="42" t="str">
        <f t="shared" si="20"/>
        <v/>
      </c>
      <c r="F396" s="42" t="str">
        <f>IF(B396="","",$D$10/Details!$C$6*H395)</f>
        <v/>
      </c>
      <c r="G396" s="42"/>
      <c r="H396" s="42" t="str">
        <f t="shared" si="23"/>
        <v/>
      </c>
    </row>
    <row r="397" spans="2:8" ht="18" x14ac:dyDescent="0.25">
      <c r="B397" s="40" t="str">
        <f t="shared" si="21"/>
        <v/>
      </c>
      <c r="C397" s="41" t="str">
        <f>IF(B396:B763&lt;&gt;"",IF(Details!$B$6=26,IF(B397=1,$D$13,C396+14),IF(Details!$B$6=52,IF(B397=1,$D$13,C396+7),DATE(YEAR($D$13),MONTH($D$13)+(B397-1)*Details!$B$7,IF(Details!$B$6=24,IF(1-MOD(B397,2)=1,DAY($D$13)+14,DAY($D$13)),DAY($D$13))))),"")</f>
        <v/>
      </c>
      <c r="D397" s="42" t="str">
        <f t="shared" si="22"/>
        <v/>
      </c>
      <c r="E397" s="42" t="str">
        <f t="shared" si="20"/>
        <v/>
      </c>
      <c r="F397" s="42" t="str">
        <f>IF(B397="","",$D$10/Details!$C$6*H396)</f>
        <v/>
      </c>
      <c r="G397" s="42"/>
      <c r="H397" s="42" t="str">
        <f t="shared" si="23"/>
        <v/>
      </c>
    </row>
    <row r="398" spans="2:8" ht="18" x14ac:dyDescent="0.25">
      <c r="B398" s="40" t="str">
        <f t="shared" ref="B398:B400" si="24">IF(B397&lt;$H$9,IF(H397&gt;0,B397+1,""),"")</f>
        <v/>
      </c>
      <c r="C398" s="41" t="str">
        <f>IF(B397:B764&lt;&gt;"",IF(Details!$B$6=26,IF(B398=1,$D$13,C397+14),IF(Details!$B$6=52,IF(B398=1,$D$13,C397+7),DATE(YEAR($D$13),MONTH($D$13)+(B398-1)*Details!$B$7,IF(Details!$B$6=24,IF(1-MOD(B398,2)=1,DAY($D$13)+14,DAY($D$13)),DAY($D$13))))),"")</f>
        <v/>
      </c>
      <c r="D398" s="42" t="str">
        <f t="shared" ref="D398:D400" si="25">IF(B398="","",IF(H397&lt;$D$12,H397,$D$12))</f>
        <v/>
      </c>
      <c r="E398" s="42" t="str">
        <f t="shared" ref="E398:E400" si="26">IF(B398="","",IF(H397&lt;$D$12,D398,D398-F398))</f>
        <v/>
      </c>
      <c r="F398" s="42" t="str">
        <f>IF(B398="","",$D$10/Details!$C$6*H397)</f>
        <v/>
      </c>
      <c r="G398" s="42"/>
      <c r="H398" s="42" t="str">
        <f t="shared" ref="H398:H400" si="27">IF(E398="","",IF(H397-E398-G398&lt;0, 0, H397-E398-G398))</f>
        <v/>
      </c>
    </row>
    <row r="399" spans="2:8" ht="18" x14ac:dyDescent="0.25">
      <c r="B399" s="40" t="str">
        <f t="shared" si="24"/>
        <v/>
      </c>
      <c r="C399" s="41" t="str">
        <f>IF(B398:B765&lt;&gt;"",IF(Details!$B$6=26,IF(B399=1,$D$13,C398+14),IF(Details!$B$6=52,IF(B399=1,$D$13,C398+7),DATE(YEAR($D$13),MONTH($D$13)+(B399-1)*Details!$B$7,IF(Details!$B$6=24,IF(1-MOD(B399,2)=1,DAY($D$13)+14,DAY($D$13)),DAY($D$13))))),"")</f>
        <v/>
      </c>
      <c r="D399" s="42" t="str">
        <f t="shared" si="25"/>
        <v/>
      </c>
      <c r="E399" s="42" t="str">
        <f t="shared" si="26"/>
        <v/>
      </c>
      <c r="F399" s="42" t="str">
        <f>IF(B399="","",$D$10/Details!$C$6*H398)</f>
        <v/>
      </c>
      <c r="G399" s="42"/>
      <c r="H399" s="42" t="str">
        <f t="shared" si="27"/>
        <v/>
      </c>
    </row>
    <row r="400" spans="2:8" ht="18" x14ac:dyDescent="0.25">
      <c r="B400" s="40" t="str">
        <f t="shared" si="24"/>
        <v/>
      </c>
      <c r="C400" s="41" t="str">
        <f>IF(B399:B766&lt;&gt;"",IF(Details!$B$6=26,IF(B400=1,$D$13,C399+14),IF(Details!$B$6=52,IF(B400=1,$D$13,C399+7),DATE(YEAR($D$13),MONTH($D$13)+(B400-1)*Details!$B$7,IF(Details!$B$6=24,IF(1-MOD(B400,2)=1,DAY($D$13)+14,DAY($D$13)),DAY($D$13))))),"")</f>
        <v/>
      </c>
      <c r="D400" s="42" t="str">
        <f t="shared" si="25"/>
        <v/>
      </c>
      <c r="E400" s="42" t="str">
        <f t="shared" si="26"/>
        <v/>
      </c>
      <c r="F400" s="42" t="str">
        <f>IF(B400="","",$D$10/Details!$C$6*H399)</f>
        <v/>
      </c>
      <c r="G400" s="42"/>
      <c r="H400" s="42" t="str">
        <f t="shared" si="27"/>
        <v/>
      </c>
    </row>
    <row r="401" spans="4:8" ht="18" hidden="1" x14ac:dyDescent="0.25">
      <c r="D401" s="42"/>
      <c r="E401" s="42"/>
      <c r="F401" s="42"/>
      <c r="G401" s="42"/>
      <c r="H401" s="42"/>
    </row>
    <row r="402" spans="4:8" ht="18" hidden="1" x14ac:dyDescent="0.25">
      <c r="D402" s="42"/>
      <c r="E402" s="42"/>
      <c r="F402" s="42"/>
      <c r="G402" s="42"/>
      <c r="H402" s="42"/>
    </row>
    <row r="403" spans="4:8" ht="18" hidden="1" x14ac:dyDescent="0.25">
      <c r="D403" s="42"/>
      <c r="E403" s="42"/>
      <c r="F403" s="42"/>
      <c r="G403" s="42"/>
      <c r="H403" s="42"/>
    </row>
    <row r="404" spans="4:8" ht="18" hidden="1" x14ac:dyDescent="0.25">
      <c r="D404" s="42"/>
      <c r="E404" s="42"/>
      <c r="F404" s="42"/>
      <c r="G404" s="42"/>
      <c r="H404" s="42"/>
    </row>
    <row r="405" spans="4:8" ht="18" hidden="1" x14ac:dyDescent="0.25">
      <c r="D405" s="44"/>
      <c r="E405" s="44"/>
      <c r="F405" s="44"/>
      <c r="G405" s="44"/>
      <c r="H405" s="44"/>
    </row>
    <row r="406" spans="4:8" ht="18" hidden="1" x14ac:dyDescent="0.25">
      <c r="D406" s="44"/>
      <c r="E406" s="44"/>
      <c r="F406" s="44"/>
      <c r="G406" s="44"/>
      <c r="H406" s="44"/>
    </row>
    <row r="407" spans="4:8" ht="18" hidden="1" x14ac:dyDescent="0.25">
      <c r="D407" s="44"/>
      <c r="E407" s="44"/>
      <c r="F407" s="44"/>
      <c r="G407" s="44"/>
      <c r="H407" s="44"/>
    </row>
    <row r="408" spans="4:8" ht="18" hidden="1" x14ac:dyDescent="0.25">
      <c r="D408" s="44"/>
      <c r="E408" s="44"/>
      <c r="F408" s="44"/>
      <c r="G408" s="44"/>
      <c r="H408" s="44"/>
    </row>
    <row r="409" spans="4:8" ht="18" hidden="1" x14ac:dyDescent="0.25">
      <c r="D409" s="44"/>
      <c r="E409" s="44"/>
      <c r="F409" s="44"/>
      <c r="G409" s="44"/>
      <c r="H409" s="44"/>
    </row>
    <row r="410" spans="4:8" ht="18" hidden="1" x14ac:dyDescent="0.25">
      <c r="D410" s="44"/>
      <c r="E410" s="44"/>
      <c r="F410" s="44"/>
      <c r="G410" s="44"/>
      <c r="H410" s="44"/>
    </row>
    <row r="411" spans="4:8" ht="18" hidden="1" x14ac:dyDescent="0.25">
      <c r="D411" s="44"/>
      <c r="E411" s="44"/>
      <c r="F411" s="44"/>
      <c r="G411" s="44"/>
      <c r="H411" s="44"/>
    </row>
    <row r="412" spans="4:8" ht="18" hidden="1" x14ac:dyDescent="0.25">
      <c r="D412" s="44"/>
      <c r="E412" s="44"/>
      <c r="F412" s="44"/>
      <c r="G412" s="44"/>
      <c r="H412" s="44"/>
    </row>
    <row r="413" spans="4:8" ht="18" hidden="1" x14ac:dyDescent="0.25">
      <c r="D413" s="44"/>
      <c r="E413" s="44"/>
      <c r="F413" s="44"/>
      <c r="G413" s="44"/>
      <c r="H413" s="44"/>
    </row>
    <row r="414" spans="4:8" ht="18" hidden="1" x14ac:dyDescent="0.25">
      <c r="D414" s="44"/>
      <c r="E414" s="44"/>
      <c r="F414" s="44"/>
      <c r="G414" s="44"/>
      <c r="H414" s="44"/>
    </row>
    <row r="415" spans="4:8" ht="18" hidden="1" x14ac:dyDescent="0.25">
      <c r="D415" s="44"/>
      <c r="E415" s="44"/>
      <c r="F415" s="44"/>
      <c r="G415" s="44"/>
      <c r="H415" s="44"/>
    </row>
    <row r="416" spans="4:8" ht="18" hidden="1" x14ac:dyDescent="0.25">
      <c r="D416" s="44"/>
      <c r="E416" s="44"/>
      <c r="F416" s="44"/>
      <c r="G416" s="44"/>
      <c r="H416" s="44"/>
    </row>
    <row r="417" spans="4:8" ht="18" hidden="1" x14ac:dyDescent="0.25">
      <c r="D417" s="44"/>
      <c r="E417" s="44"/>
      <c r="F417" s="44"/>
      <c r="G417" s="44"/>
      <c r="H417" s="44"/>
    </row>
    <row r="418" spans="4:8" ht="18" hidden="1" x14ac:dyDescent="0.25">
      <c r="D418" s="44"/>
      <c r="E418" s="44"/>
      <c r="F418" s="44"/>
      <c r="G418" s="44"/>
      <c r="H418" s="44"/>
    </row>
    <row r="419" spans="4:8" ht="18" hidden="1" x14ac:dyDescent="0.25">
      <c r="D419" s="44"/>
      <c r="E419" s="44"/>
      <c r="F419" s="44"/>
      <c r="G419" s="44"/>
      <c r="H419" s="44"/>
    </row>
    <row r="420" spans="4:8" ht="18" hidden="1" x14ac:dyDescent="0.25">
      <c r="D420" s="44"/>
      <c r="E420" s="44"/>
      <c r="F420" s="44"/>
      <c r="G420" s="44"/>
      <c r="H420" s="44"/>
    </row>
    <row r="421" spans="4:8" ht="18" hidden="1" x14ac:dyDescent="0.25">
      <c r="D421" s="44"/>
      <c r="E421" s="44"/>
      <c r="F421" s="44"/>
      <c r="G421" s="44"/>
      <c r="H421" s="44"/>
    </row>
    <row r="422" spans="4:8" ht="18" hidden="1" x14ac:dyDescent="0.25">
      <c r="D422" s="44"/>
      <c r="E422" s="44"/>
      <c r="F422" s="44"/>
      <c r="G422" s="44"/>
      <c r="H422" s="44"/>
    </row>
    <row r="423" spans="4:8" ht="18" hidden="1" x14ac:dyDescent="0.25">
      <c r="D423" s="44"/>
      <c r="E423" s="44"/>
      <c r="F423" s="44"/>
      <c r="G423" s="44"/>
      <c r="H423" s="44"/>
    </row>
    <row r="424" spans="4:8" ht="18" hidden="1" x14ac:dyDescent="0.25">
      <c r="D424" s="44"/>
      <c r="E424" s="44"/>
      <c r="F424" s="44"/>
      <c r="G424" s="44"/>
      <c r="H424" s="44"/>
    </row>
    <row r="425" spans="4:8" ht="18" hidden="1" x14ac:dyDescent="0.25">
      <c r="D425" s="44"/>
      <c r="E425" s="44"/>
      <c r="F425" s="44"/>
      <c r="G425" s="44"/>
      <c r="H425" s="44"/>
    </row>
    <row r="426" spans="4:8" ht="18" hidden="1" x14ac:dyDescent="0.25">
      <c r="D426" s="44"/>
      <c r="E426" s="44"/>
      <c r="F426" s="44"/>
      <c r="G426" s="44"/>
      <c r="H426" s="44"/>
    </row>
    <row r="427" spans="4:8" ht="18" hidden="1" x14ac:dyDescent="0.25">
      <c r="D427" s="44"/>
      <c r="E427" s="44"/>
      <c r="F427" s="44"/>
      <c r="G427" s="44"/>
      <c r="H427" s="44"/>
    </row>
    <row r="428" spans="4:8" ht="18" hidden="1" x14ac:dyDescent="0.25">
      <c r="D428" s="44"/>
      <c r="E428" s="44"/>
      <c r="F428" s="44"/>
      <c r="G428" s="44"/>
      <c r="H428" s="44"/>
    </row>
    <row r="429" spans="4:8" ht="18" hidden="1" x14ac:dyDescent="0.25">
      <c r="D429" s="44"/>
      <c r="E429" s="44"/>
      <c r="F429" s="44"/>
      <c r="G429" s="44"/>
      <c r="H429" s="44"/>
    </row>
    <row r="430" spans="4:8" ht="18" hidden="1" x14ac:dyDescent="0.25">
      <c r="D430" s="44"/>
      <c r="E430" s="44"/>
      <c r="F430" s="44"/>
      <c r="G430" s="44"/>
      <c r="H430" s="44"/>
    </row>
    <row r="431" spans="4:8" ht="18" hidden="1" x14ac:dyDescent="0.25">
      <c r="D431" s="44"/>
      <c r="E431" s="44"/>
      <c r="F431" s="44"/>
      <c r="G431" s="44"/>
      <c r="H431" s="44"/>
    </row>
    <row r="432" spans="4:8" ht="18" hidden="1" x14ac:dyDescent="0.25">
      <c r="D432" s="44"/>
      <c r="E432" s="44"/>
      <c r="F432" s="44"/>
      <c r="G432" s="44"/>
      <c r="H432" s="44"/>
    </row>
    <row r="433" spans="4:8" ht="18" hidden="1" x14ac:dyDescent="0.25">
      <c r="D433" s="44"/>
      <c r="E433" s="44"/>
      <c r="F433" s="44"/>
      <c r="G433" s="44"/>
      <c r="H433" s="44"/>
    </row>
    <row r="434" spans="4:8" ht="18" hidden="1" x14ac:dyDescent="0.25">
      <c r="D434" s="44"/>
      <c r="E434" s="44"/>
      <c r="F434" s="44"/>
      <c r="G434" s="44"/>
      <c r="H434" s="44"/>
    </row>
    <row r="435" spans="4:8" ht="18" hidden="1" x14ac:dyDescent="0.25">
      <c r="D435" s="44"/>
      <c r="E435" s="44"/>
      <c r="F435" s="44"/>
      <c r="G435" s="44"/>
      <c r="H435" s="44"/>
    </row>
    <row r="436" spans="4:8" ht="18" hidden="1" x14ac:dyDescent="0.25">
      <c r="D436" s="44"/>
      <c r="E436" s="44"/>
      <c r="F436" s="44"/>
      <c r="G436" s="44"/>
      <c r="H436" s="44"/>
    </row>
    <row r="437" spans="4:8" ht="18" hidden="1" x14ac:dyDescent="0.25">
      <c r="D437" s="44"/>
      <c r="E437" s="44"/>
      <c r="F437" s="44"/>
      <c r="G437" s="44"/>
      <c r="H437" s="44"/>
    </row>
    <row r="438" spans="4:8" ht="18" hidden="1" x14ac:dyDescent="0.25">
      <c r="D438" s="44"/>
      <c r="E438" s="44"/>
      <c r="F438" s="44"/>
      <c r="G438" s="44"/>
      <c r="H438" s="44"/>
    </row>
    <row r="439" spans="4:8" ht="18" hidden="1" x14ac:dyDescent="0.25">
      <c r="D439" s="44"/>
      <c r="E439" s="44"/>
      <c r="F439" s="44"/>
      <c r="G439" s="44"/>
      <c r="H439" s="44"/>
    </row>
    <row r="440" spans="4:8" ht="18" hidden="1" x14ac:dyDescent="0.25">
      <c r="D440" s="44"/>
      <c r="E440" s="44"/>
      <c r="F440" s="44"/>
      <c r="G440" s="44"/>
      <c r="H440" s="44"/>
    </row>
    <row r="441" spans="4:8" ht="18" hidden="1" x14ac:dyDescent="0.25">
      <c r="D441" s="44"/>
      <c r="E441" s="44"/>
      <c r="F441" s="44"/>
      <c r="G441" s="44"/>
      <c r="H441" s="44"/>
    </row>
    <row r="442" spans="4:8" ht="18" hidden="1" x14ac:dyDescent="0.25">
      <c r="D442" s="44"/>
      <c r="E442" s="44"/>
      <c r="F442" s="44"/>
      <c r="G442" s="44"/>
      <c r="H442" s="44"/>
    </row>
    <row r="443" spans="4:8" ht="18" hidden="1" x14ac:dyDescent="0.25">
      <c r="D443" s="44"/>
      <c r="E443" s="44"/>
      <c r="F443" s="44"/>
      <c r="G443" s="44"/>
      <c r="H443" s="44"/>
    </row>
    <row r="444" spans="4:8" ht="18" hidden="1" x14ac:dyDescent="0.25">
      <c r="D444" s="44"/>
      <c r="E444" s="44"/>
      <c r="F444" s="44"/>
      <c r="G444" s="44"/>
      <c r="H444" s="44"/>
    </row>
    <row r="445" spans="4:8" ht="18" hidden="1" x14ac:dyDescent="0.25">
      <c r="D445" s="44"/>
      <c r="E445" s="44"/>
      <c r="F445" s="44"/>
      <c r="G445" s="44"/>
      <c r="H445" s="44"/>
    </row>
    <row r="446" spans="4:8" ht="18" hidden="1" x14ac:dyDescent="0.25">
      <c r="D446" s="44"/>
      <c r="E446" s="44"/>
      <c r="F446" s="44"/>
      <c r="G446" s="44"/>
      <c r="H446" s="44"/>
    </row>
    <row r="447" spans="4:8" ht="18" hidden="1" x14ac:dyDescent="0.25">
      <c r="D447" s="44"/>
      <c r="E447" s="44"/>
      <c r="F447" s="44"/>
      <c r="G447" s="44"/>
      <c r="H447" s="44"/>
    </row>
    <row r="448" spans="4:8" ht="18" hidden="1" x14ac:dyDescent="0.25">
      <c r="D448" s="44"/>
      <c r="E448" s="44"/>
      <c r="F448" s="44"/>
      <c r="G448" s="44"/>
      <c r="H448" s="44"/>
    </row>
    <row r="449" spans="4:8" ht="18" hidden="1" x14ac:dyDescent="0.25">
      <c r="D449" s="44"/>
      <c r="E449" s="44"/>
      <c r="F449" s="44"/>
      <c r="G449" s="44"/>
      <c r="H449" s="44"/>
    </row>
    <row r="450" spans="4:8" ht="18" hidden="1" x14ac:dyDescent="0.25">
      <c r="D450" s="44"/>
      <c r="E450" s="44"/>
      <c r="F450" s="44"/>
      <c r="G450" s="44"/>
      <c r="H450" s="44"/>
    </row>
    <row r="451" spans="4:8" ht="18" hidden="1" x14ac:dyDescent="0.25">
      <c r="D451" s="44"/>
      <c r="E451" s="44"/>
      <c r="F451" s="44"/>
      <c r="G451" s="44"/>
      <c r="H451" s="44"/>
    </row>
    <row r="452" spans="4:8" ht="18" hidden="1" x14ac:dyDescent="0.25">
      <c r="D452" s="44"/>
      <c r="E452" s="44"/>
      <c r="F452" s="44"/>
      <c r="G452" s="44"/>
      <c r="H452" s="44"/>
    </row>
    <row r="453" spans="4:8" ht="18" hidden="1" x14ac:dyDescent="0.25">
      <c r="D453" s="44"/>
      <c r="E453" s="44"/>
      <c r="F453" s="44"/>
      <c r="G453" s="44"/>
      <c r="H453" s="44"/>
    </row>
    <row r="454" spans="4:8" ht="18" hidden="1" x14ac:dyDescent="0.25">
      <c r="D454" s="44"/>
      <c r="E454" s="44"/>
      <c r="F454" s="44"/>
      <c r="G454" s="44"/>
      <c r="H454" s="44"/>
    </row>
    <row r="455" spans="4:8" ht="18" hidden="1" x14ac:dyDescent="0.25">
      <c r="D455" s="44"/>
      <c r="E455" s="44"/>
      <c r="F455" s="44"/>
      <c r="G455" s="44"/>
      <c r="H455" s="44"/>
    </row>
    <row r="456" spans="4:8" ht="18" hidden="1" x14ac:dyDescent="0.25">
      <c r="D456" s="44"/>
      <c r="E456" s="44"/>
      <c r="F456" s="44"/>
      <c r="G456" s="44"/>
      <c r="H456" s="44"/>
    </row>
    <row r="457" spans="4:8" ht="18" hidden="1" x14ac:dyDescent="0.25">
      <c r="D457" s="44"/>
      <c r="E457" s="44"/>
      <c r="F457" s="44"/>
      <c r="G457" s="44"/>
      <c r="H457" s="44"/>
    </row>
    <row r="458" spans="4:8" ht="18" hidden="1" x14ac:dyDescent="0.25">
      <c r="D458" s="44"/>
      <c r="E458" s="44"/>
      <c r="F458" s="44"/>
      <c r="G458" s="44"/>
      <c r="H458" s="44"/>
    </row>
    <row r="459" spans="4:8" ht="18" hidden="1" x14ac:dyDescent="0.25">
      <c r="D459" s="44"/>
      <c r="E459" s="44"/>
      <c r="F459" s="44"/>
      <c r="G459" s="44"/>
      <c r="H459" s="44"/>
    </row>
    <row r="460" spans="4:8" ht="18" hidden="1" x14ac:dyDescent="0.25">
      <c r="D460" s="44"/>
      <c r="E460" s="44"/>
      <c r="F460" s="44"/>
      <c r="G460" s="44"/>
      <c r="H460" s="44"/>
    </row>
    <row r="461" spans="4:8" ht="18" hidden="1" x14ac:dyDescent="0.25">
      <c r="D461" s="44"/>
      <c r="E461" s="44"/>
      <c r="F461" s="44"/>
      <c r="G461" s="44"/>
      <c r="H461" s="44"/>
    </row>
    <row r="462" spans="4:8" ht="18" hidden="1" x14ac:dyDescent="0.25">
      <c r="D462" s="44"/>
      <c r="E462" s="44"/>
      <c r="F462" s="44"/>
      <c r="G462" s="44"/>
      <c r="H462" s="44"/>
    </row>
    <row r="463" spans="4:8" ht="18" hidden="1" x14ac:dyDescent="0.25">
      <c r="D463" s="44"/>
      <c r="E463" s="44"/>
      <c r="F463" s="44"/>
      <c r="G463" s="44"/>
      <c r="H463" s="44"/>
    </row>
    <row r="464" spans="4:8" ht="18" hidden="1" x14ac:dyDescent="0.25">
      <c r="D464" s="44"/>
      <c r="E464" s="44"/>
      <c r="F464" s="44"/>
      <c r="G464" s="44"/>
      <c r="H464" s="44"/>
    </row>
    <row r="465" spans="4:8" ht="18" hidden="1" x14ac:dyDescent="0.25">
      <c r="D465" s="44"/>
      <c r="E465" s="44"/>
      <c r="F465" s="44"/>
      <c r="G465" s="44"/>
      <c r="H465" s="44"/>
    </row>
    <row r="466" spans="4:8" ht="18" hidden="1" x14ac:dyDescent="0.25">
      <c r="D466" s="44"/>
      <c r="E466" s="44"/>
      <c r="F466" s="44"/>
      <c r="G466" s="44"/>
      <c r="H466" s="44"/>
    </row>
    <row r="467" spans="4:8" ht="18" hidden="1" x14ac:dyDescent="0.25">
      <c r="D467" s="44"/>
      <c r="E467" s="44"/>
      <c r="F467" s="44"/>
      <c r="G467" s="44"/>
      <c r="H467" s="44"/>
    </row>
    <row r="468" spans="4:8" ht="18" hidden="1" x14ac:dyDescent="0.25">
      <c r="D468" s="44"/>
      <c r="E468" s="44"/>
      <c r="F468" s="44"/>
      <c r="G468" s="44"/>
      <c r="H468" s="44"/>
    </row>
    <row r="469" spans="4:8" ht="18" hidden="1" x14ac:dyDescent="0.25">
      <c r="D469" s="44"/>
      <c r="E469" s="44"/>
      <c r="F469" s="44"/>
      <c r="G469" s="44"/>
      <c r="H469" s="44"/>
    </row>
    <row r="470" spans="4:8" ht="18" hidden="1" x14ac:dyDescent="0.25">
      <c r="D470" s="44"/>
      <c r="E470" s="44"/>
      <c r="F470" s="44"/>
      <c r="G470" s="44"/>
      <c r="H470" s="44"/>
    </row>
    <row r="471" spans="4:8" ht="18" hidden="1" x14ac:dyDescent="0.25">
      <c r="D471" s="44"/>
      <c r="E471" s="44"/>
      <c r="F471" s="44"/>
      <c r="G471" s="44"/>
      <c r="H471" s="44"/>
    </row>
    <row r="472" spans="4:8" ht="18" hidden="1" x14ac:dyDescent="0.25">
      <c r="D472" s="44"/>
      <c r="E472" s="44"/>
      <c r="F472" s="44"/>
      <c r="G472" s="44"/>
      <c r="H472" s="44"/>
    </row>
    <row r="473" spans="4:8" ht="18" hidden="1" x14ac:dyDescent="0.25">
      <c r="D473" s="44"/>
      <c r="E473" s="44"/>
      <c r="F473" s="44"/>
      <c r="G473" s="44"/>
      <c r="H473" s="44"/>
    </row>
    <row r="474" spans="4:8" ht="18" hidden="1" x14ac:dyDescent="0.25">
      <c r="D474" s="44"/>
      <c r="E474" s="44"/>
      <c r="F474" s="44"/>
      <c r="G474" s="44"/>
      <c r="H474" s="44"/>
    </row>
    <row r="475" spans="4:8" ht="18" hidden="1" x14ac:dyDescent="0.25">
      <c r="D475" s="44"/>
      <c r="E475" s="44"/>
      <c r="F475" s="44"/>
      <c r="G475" s="44"/>
      <c r="H475" s="44"/>
    </row>
    <row r="476" spans="4:8" ht="18" hidden="1" x14ac:dyDescent="0.25">
      <c r="D476" s="44"/>
      <c r="E476" s="44"/>
      <c r="F476" s="44"/>
      <c r="G476" s="44"/>
      <c r="H476" s="44"/>
    </row>
    <row r="477" spans="4:8" ht="18" hidden="1" x14ac:dyDescent="0.25">
      <c r="D477" s="44"/>
      <c r="E477" s="44"/>
      <c r="F477" s="44"/>
      <c r="G477" s="44"/>
      <c r="H477" s="44"/>
    </row>
    <row r="478" spans="4:8" ht="18" hidden="1" x14ac:dyDescent="0.25">
      <c r="D478" s="44"/>
      <c r="E478" s="44"/>
      <c r="F478" s="44"/>
      <c r="G478" s="44"/>
      <c r="H478" s="44"/>
    </row>
    <row r="479" spans="4:8" ht="18" hidden="1" x14ac:dyDescent="0.25">
      <c r="D479" s="44"/>
      <c r="E479" s="44"/>
      <c r="F479" s="44"/>
      <c r="G479" s="44"/>
      <c r="H479" s="44"/>
    </row>
    <row r="480" spans="4:8" ht="18" hidden="1" x14ac:dyDescent="0.25">
      <c r="D480" s="44"/>
      <c r="E480" s="44"/>
      <c r="F480" s="44"/>
      <c r="G480" s="44"/>
      <c r="H480" s="44"/>
    </row>
    <row r="481" spans="4:8" ht="18" hidden="1" x14ac:dyDescent="0.25">
      <c r="D481" s="44"/>
      <c r="E481" s="44"/>
      <c r="F481" s="44"/>
      <c r="G481" s="44"/>
      <c r="H481" s="44"/>
    </row>
    <row r="482" spans="4:8" ht="18" hidden="1" x14ac:dyDescent="0.25">
      <c r="D482" s="44"/>
      <c r="E482" s="44"/>
      <c r="F482" s="44"/>
      <c r="G482" s="44"/>
      <c r="H482" s="44"/>
    </row>
    <row r="483" spans="4:8" ht="18" hidden="1" x14ac:dyDescent="0.25">
      <c r="D483" s="44"/>
      <c r="E483" s="44"/>
      <c r="F483" s="44"/>
      <c r="G483" s="44"/>
      <c r="H483" s="44"/>
    </row>
    <row r="484" spans="4:8" ht="18" hidden="1" x14ac:dyDescent="0.25">
      <c r="D484" s="44"/>
      <c r="E484" s="44"/>
      <c r="F484" s="44"/>
      <c r="G484" s="44"/>
      <c r="H484" s="44"/>
    </row>
    <row r="485" spans="4:8" ht="18" hidden="1" x14ac:dyDescent="0.25">
      <c r="D485" s="44"/>
      <c r="E485" s="44"/>
      <c r="F485" s="44"/>
      <c r="G485" s="44"/>
      <c r="H485" s="44"/>
    </row>
    <row r="486" spans="4:8" ht="18" hidden="1" x14ac:dyDescent="0.25">
      <c r="D486" s="44"/>
      <c r="E486" s="44"/>
      <c r="F486" s="44"/>
      <c r="G486" s="44"/>
      <c r="H486" s="44"/>
    </row>
    <row r="487" spans="4:8" ht="18" hidden="1" x14ac:dyDescent="0.25">
      <c r="D487" s="44"/>
      <c r="E487" s="44"/>
      <c r="F487" s="44"/>
      <c r="G487" s="44"/>
      <c r="H487" s="44"/>
    </row>
    <row r="488" spans="4:8" ht="18" hidden="1" x14ac:dyDescent="0.25">
      <c r="D488" s="44"/>
      <c r="E488" s="44"/>
      <c r="F488" s="44"/>
      <c r="G488" s="44"/>
      <c r="H488" s="44"/>
    </row>
    <row r="489" spans="4:8" ht="18" hidden="1" x14ac:dyDescent="0.25">
      <c r="D489" s="44"/>
      <c r="E489" s="44"/>
      <c r="F489" s="44"/>
      <c r="G489" s="44"/>
      <c r="H489" s="44"/>
    </row>
    <row r="490" spans="4:8" ht="18" hidden="1" x14ac:dyDescent="0.25">
      <c r="D490" s="44"/>
      <c r="E490" s="44"/>
      <c r="F490" s="44"/>
      <c r="G490" s="44"/>
      <c r="H490" s="44"/>
    </row>
    <row r="491" spans="4:8" ht="18" hidden="1" x14ac:dyDescent="0.25">
      <c r="D491" s="44"/>
      <c r="E491" s="44"/>
      <c r="F491" s="44"/>
      <c r="G491" s="44"/>
      <c r="H491" s="44"/>
    </row>
    <row r="492" spans="4:8" ht="18" hidden="1" x14ac:dyDescent="0.25">
      <c r="D492" s="44"/>
      <c r="E492" s="44"/>
      <c r="F492" s="44"/>
      <c r="G492" s="44"/>
      <c r="H492" s="44"/>
    </row>
    <row r="493" spans="4:8" ht="18" hidden="1" x14ac:dyDescent="0.25">
      <c r="D493" s="44"/>
      <c r="E493" s="44"/>
      <c r="F493" s="44"/>
      <c r="G493" s="44"/>
      <c r="H493" s="44"/>
    </row>
    <row r="494" spans="4:8" ht="18" hidden="1" x14ac:dyDescent="0.25">
      <c r="D494" s="44"/>
      <c r="E494" s="44"/>
      <c r="F494" s="44"/>
      <c r="G494" s="44"/>
      <c r="H494" s="44"/>
    </row>
    <row r="495" spans="4:8" ht="18" hidden="1" x14ac:dyDescent="0.25">
      <c r="D495" s="44"/>
      <c r="E495" s="44"/>
      <c r="F495" s="44"/>
      <c r="G495" s="44"/>
      <c r="H495" s="44"/>
    </row>
    <row r="496" spans="4:8" ht="18" hidden="1" x14ac:dyDescent="0.25">
      <c r="D496" s="44"/>
      <c r="E496" s="44"/>
      <c r="F496" s="44"/>
      <c r="G496" s="44"/>
      <c r="H496" s="44"/>
    </row>
    <row r="497" spans="4:8" ht="18" hidden="1" x14ac:dyDescent="0.25">
      <c r="D497" s="44"/>
      <c r="E497" s="44"/>
      <c r="F497" s="44"/>
      <c r="G497" s="44"/>
      <c r="H497" s="44"/>
    </row>
    <row r="498" spans="4:8" ht="18" hidden="1" x14ac:dyDescent="0.25">
      <c r="D498" s="44"/>
      <c r="E498" s="44"/>
      <c r="F498" s="44"/>
      <c r="G498" s="44"/>
      <c r="H498" s="44"/>
    </row>
    <row r="499" spans="4:8" ht="18" hidden="1" x14ac:dyDescent="0.25">
      <c r="D499" s="44"/>
      <c r="E499" s="44"/>
      <c r="F499" s="44"/>
      <c r="G499" s="44"/>
      <c r="H499" s="44"/>
    </row>
    <row r="500" spans="4:8" ht="18" hidden="1" x14ac:dyDescent="0.25">
      <c r="D500" s="44"/>
      <c r="E500" s="44"/>
      <c r="F500" s="44"/>
      <c r="G500" s="44"/>
      <c r="H500" s="44"/>
    </row>
    <row r="501" spans="4:8" ht="18" hidden="1" x14ac:dyDescent="0.25">
      <c r="D501" s="44"/>
      <c r="E501" s="44"/>
      <c r="F501" s="44"/>
      <c r="G501" s="44"/>
      <c r="H501" s="44"/>
    </row>
    <row r="502" spans="4:8" ht="18" hidden="1" x14ac:dyDescent="0.25">
      <c r="D502" s="44"/>
      <c r="E502" s="44"/>
      <c r="F502" s="44"/>
      <c r="G502" s="44"/>
      <c r="H502" s="44"/>
    </row>
    <row r="503" spans="4:8" ht="18" hidden="1" x14ac:dyDescent="0.25">
      <c r="D503" s="44"/>
      <c r="E503" s="44"/>
      <c r="F503" s="44"/>
      <c r="G503" s="44"/>
      <c r="H503" s="44"/>
    </row>
    <row r="504" spans="4:8" ht="18" hidden="1" x14ac:dyDescent="0.25">
      <c r="D504" s="44"/>
      <c r="E504" s="44"/>
      <c r="F504" s="44"/>
      <c r="G504" s="44"/>
      <c r="H504" s="44"/>
    </row>
    <row r="505" spans="4:8" ht="18" hidden="1" x14ac:dyDescent="0.25">
      <c r="D505" s="44"/>
      <c r="E505" s="44"/>
      <c r="F505" s="44"/>
      <c r="G505" s="44"/>
      <c r="H505" s="44"/>
    </row>
    <row r="506" spans="4:8" ht="18" hidden="1" x14ac:dyDescent="0.25">
      <c r="D506" s="44"/>
      <c r="E506" s="44"/>
      <c r="F506" s="44"/>
      <c r="G506" s="44"/>
      <c r="H506" s="44"/>
    </row>
    <row r="507" spans="4:8" ht="18" hidden="1" x14ac:dyDescent="0.25">
      <c r="D507" s="44"/>
      <c r="E507" s="44"/>
      <c r="F507" s="44"/>
      <c r="G507" s="44"/>
      <c r="H507" s="44"/>
    </row>
    <row r="508" spans="4:8" ht="18" hidden="1" x14ac:dyDescent="0.25">
      <c r="D508" s="44"/>
      <c r="E508" s="44"/>
      <c r="F508" s="44"/>
      <c r="G508" s="44"/>
      <c r="H508" s="44"/>
    </row>
    <row r="509" spans="4:8" ht="18" hidden="1" x14ac:dyDescent="0.25">
      <c r="D509" s="44"/>
      <c r="E509" s="44"/>
      <c r="F509" s="44"/>
      <c r="G509" s="44"/>
      <c r="H509" s="44"/>
    </row>
    <row r="510" spans="4:8" ht="18" hidden="1" x14ac:dyDescent="0.25">
      <c r="D510" s="44"/>
      <c r="E510" s="44"/>
      <c r="F510" s="44"/>
      <c r="G510" s="44"/>
      <c r="H510" s="44"/>
    </row>
    <row r="511" spans="4:8" ht="18" hidden="1" x14ac:dyDescent="0.25">
      <c r="D511" s="44"/>
      <c r="E511" s="44"/>
      <c r="F511" s="44"/>
      <c r="G511" s="44"/>
      <c r="H511" s="44"/>
    </row>
    <row r="512" spans="4:8" ht="18" hidden="1" x14ac:dyDescent="0.25">
      <c r="D512" s="44"/>
      <c r="E512" s="44"/>
      <c r="F512" s="44"/>
      <c r="G512" s="44"/>
      <c r="H512" s="44"/>
    </row>
    <row r="513" spans="4:8" ht="18" hidden="1" x14ac:dyDescent="0.25">
      <c r="D513" s="44"/>
      <c r="E513" s="44"/>
      <c r="F513" s="44"/>
      <c r="G513" s="44"/>
      <c r="H513" s="44"/>
    </row>
    <row r="514" spans="4:8" ht="18" hidden="1" x14ac:dyDescent="0.25">
      <c r="D514" s="44"/>
      <c r="E514" s="44"/>
      <c r="F514" s="44"/>
      <c r="G514" s="44"/>
      <c r="H514" s="44"/>
    </row>
    <row r="515" spans="4:8" ht="18" hidden="1" x14ac:dyDescent="0.25">
      <c r="D515" s="44"/>
      <c r="E515" s="44"/>
      <c r="F515" s="44"/>
      <c r="G515" s="44"/>
      <c r="H515" s="44"/>
    </row>
    <row r="516" spans="4:8" ht="18" hidden="1" x14ac:dyDescent="0.25">
      <c r="D516" s="44"/>
      <c r="E516" s="44"/>
      <c r="F516" s="44"/>
      <c r="G516" s="44"/>
      <c r="H516" s="44"/>
    </row>
    <row r="517" spans="4:8" ht="18" hidden="1" x14ac:dyDescent="0.25">
      <c r="D517" s="44"/>
      <c r="E517" s="44"/>
      <c r="F517" s="44"/>
      <c r="G517" s="44"/>
      <c r="H517" s="44"/>
    </row>
    <row r="518" spans="4:8" ht="18" hidden="1" x14ac:dyDescent="0.25">
      <c r="D518" s="44"/>
      <c r="E518" s="44"/>
      <c r="F518" s="44"/>
      <c r="G518" s="44"/>
      <c r="H518" s="44"/>
    </row>
    <row r="519" spans="4:8" ht="18" hidden="1" x14ac:dyDescent="0.25">
      <c r="D519" s="44"/>
      <c r="E519" s="44"/>
      <c r="F519" s="44"/>
      <c r="G519" s="44"/>
      <c r="H519" s="44"/>
    </row>
    <row r="520" spans="4:8" ht="18" hidden="1" x14ac:dyDescent="0.25">
      <c r="D520" s="44"/>
      <c r="E520" s="44"/>
      <c r="F520" s="44"/>
      <c r="G520" s="44"/>
      <c r="H520" s="44"/>
    </row>
    <row r="521" spans="4:8" ht="18" hidden="1" x14ac:dyDescent="0.25">
      <c r="D521" s="44"/>
      <c r="E521" s="44"/>
      <c r="F521" s="44"/>
      <c r="G521" s="44"/>
      <c r="H521" s="44"/>
    </row>
    <row r="522" spans="4:8" ht="18" hidden="1" x14ac:dyDescent="0.25">
      <c r="D522" s="44"/>
      <c r="E522" s="44"/>
      <c r="F522" s="44"/>
      <c r="G522" s="44"/>
      <c r="H522" s="44"/>
    </row>
    <row r="523" spans="4:8" ht="18" hidden="1" x14ac:dyDescent="0.25">
      <c r="D523" s="44"/>
      <c r="E523" s="44"/>
      <c r="F523" s="44"/>
      <c r="G523" s="44"/>
      <c r="H523" s="44"/>
    </row>
    <row r="524" spans="4:8" ht="18" hidden="1" x14ac:dyDescent="0.25">
      <c r="D524" s="44"/>
      <c r="E524" s="44"/>
      <c r="F524" s="44"/>
      <c r="G524" s="44"/>
      <c r="H524" s="44"/>
    </row>
    <row r="525" spans="4:8" ht="18" hidden="1" x14ac:dyDescent="0.25">
      <c r="D525" s="44"/>
      <c r="E525" s="44"/>
      <c r="F525" s="44"/>
      <c r="G525" s="44"/>
      <c r="H525" s="44"/>
    </row>
    <row r="526" spans="4:8" ht="18" hidden="1" x14ac:dyDescent="0.25">
      <c r="D526" s="44"/>
      <c r="E526" s="44"/>
      <c r="F526" s="44"/>
      <c r="G526" s="44"/>
      <c r="H526" s="44"/>
    </row>
    <row r="527" spans="4:8" ht="18" hidden="1" x14ac:dyDescent="0.25">
      <c r="D527" s="44"/>
      <c r="E527" s="44"/>
      <c r="F527" s="44"/>
      <c r="G527" s="44"/>
      <c r="H527" s="44"/>
    </row>
    <row r="528" spans="4:8" ht="18" hidden="1" x14ac:dyDescent="0.25">
      <c r="D528" s="44"/>
      <c r="E528" s="44"/>
      <c r="F528" s="44"/>
      <c r="G528" s="44"/>
      <c r="H528" s="44"/>
    </row>
    <row r="529" spans="4:8" ht="18" hidden="1" x14ac:dyDescent="0.25">
      <c r="D529" s="44"/>
      <c r="E529" s="44"/>
      <c r="F529" s="44"/>
      <c r="G529" s="44"/>
      <c r="H529" s="44"/>
    </row>
    <row r="530" spans="4:8" ht="18" hidden="1" x14ac:dyDescent="0.25">
      <c r="D530" s="44"/>
      <c r="E530" s="44"/>
      <c r="F530" s="44"/>
      <c r="G530" s="44"/>
      <c r="H530" s="44"/>
    </row>
    <row r="531" spans="4:8" ht="18" hidden="1" x14ac:dyDescent="0.25">
      <c r="D531" s="44"/>
      <c r="E531" s="44"/>
      <c r="F531" s="44"/>
      <c r="G531" s="44"/>
      <c r="H531" s="44"/>
    </row>
    <row r="532" spans="4:8" ht="18" hidden="1" x14ac:dyDescent="0.25">
      <c r="D532" s="44"/>
      <c r="E532" s="44"/>
      <c r="F532" s="44"/>
      <c r="G532" s="44"/>
      <c r="H532" s="44"/>
    </row>
    <row r="533" spans="4:8" ht="18" hidden="1" x14ac:dyDescent="0.25">
      <c r="D533" s="44"/>
      <c r="E533" s="44"/>
      <c r="F533" s="44"/>
      <c r="G533" s="44"/>
      <c r="H533" s="44"/>
    </row>
    <row r="534" spans="4:8" ht="18" hidden="1" x14ac:dyDescent="0.25">
      <c r="D534" s="44"/>
      <c r="E534" s="44"/>
      <c r="F534" s="44"/>
      <c r="G534" s="44"/>
      <c r="H534" s="44"/>
    </row>
    <row r="535" spans="4:8" ht="18" hidden="1" x14ac:dyDescent="0.25">
      <c r="D535" s="44"/>
      <c r="E535" s="44"/>
      <c r="F535" s="44"/>
      <c r="G535" s="44"/>
      <c r="H535" s="44"/>
    </row>
    <row r="536" spans="4:8" ht="18" hidden="1" x14ac:dyDescent="0.25">
      <c r="D536" s="44"/>
      <c r="E536" s="44"/>
      <c r="F536" s="44"/>
      <c r="G536" s="44"/>
      <c r="H536" s="44"/>
    </row>
    <row r="537" spans="4:8" ht="18" hidden="1" x14ac:dyDescent="0.25">
      <c r="D537" s="44"/>
      <c r="E537" s="44"/>
      <c r="F537" s="44"/>
      <c r="G537" s="44"/>
      <c r="H537" s="44"/>
    </row>
    <row r="538" spans="4:8" ht="18" hidden="1" x14ac:dyDescent="0.25">
      <c r="D538" s="44"/>
      <c r="E538" s="44"/>
      <c r="F538" s="44"/>
      <c r="G538" s="44"/>
      <c r="H538" s="44"/>
    </row>
    <row r="539" spans="4:8" ht="18" hidden="1" x14ac:dyDescent="0.25">
      <c r="D539" s="44"/>
      <c r="E539" s="44"/>
      <c r="F539" s="44"/>
      <c r="G539" s="44"/>
      <c r="H539" s="44"/>
    </row>
    <row r="540" spans="4:8" ht="18" hidden="1" x14ac:dyDescent="0.25">
      <c r="D540" s="44"/>
      <c r="E540" s="44"/>
      <c r="F540" s="44"/>
      <c r="G540" s="44"/>
      <c r="H540" s="44"/>
    </row>
    <row r="541" spans="4:8" ht="18" hidden="1" x14ac:dyDescent="0.25">
      <c r="D541" s="44"/>
      <c r="E541" s="44"/>
      <c r="F541" s="44"/>
      <c r="G541" s="44"/>
      <c r="H541" s="44"/>
    </row>
    <row r="542" spans="4:8" ht="18" hidden="1" x14ac:dyDescent="0.25">
      <c r="D542" s="44"/>
      <c r="E542" s="44"/>
      <c r="F542" s="44"/>
      <c r="G542" s="44"/>
      <c r="H542" s="44"/>
    </row>
    <row r="543" spans="4:8" ht="18" hidden="1" x14ac:dyDescent="0.25">
      <c r="D543" s="44"/>
      <c r="E543" s="44"/>
      <c r="F543" s="44"/>
      <c r="G543" s="44"/>
      <c r="H543" s="44"/>
    </row>
    <row r="544" spans="4:8" ht="18" hidden="1" x14ac:dyDescent="0.25">
      <c r="D544" s="44"/>
      <c r="E544" s="44"/>
      <c r="F544" s="44"/>
      <c r="G544" s="44"/>
      <c r="H544" s="44"/>
    </row>
    <row r="545" spans="4:8" ht="18" hidden="1" x14ac:dyDescent="0.25">
      <c r="D545" s="44"/>
      <c r="E545" s="44"/>
      <c r="F545" s="44"/>
      <c r="G545" s="44"/>
      <c r="H545" s="44"/>
    </row>
    <row r="546" spans="4:8" ht="18" hidden="1" x14ac:dyDescent="0.25">
      <c r="D546" s="44"/>
      <c r="E546" s="44"/>
      <c r="F546" s="44"/>
      <c r="G546" s="44"/>
      <c r="H546" s="44"/>
    </row>
    <row r="547" spans="4:8" ht="18" hidden="1" x14ac:dyDescent="0.25">
      <c r="D547" s="44"/>
      <c r="E547" s="44"/>
      <c r="F547" s="44"/>
      <c r="G547" s="44"/>
      <c r="H547" s="44"/>
    </row>
    <row r="548" spans="4:8" ht="18" hidden="1" x14ac:dyDescent="0.25">
      <c r="D548" s="44"/>
      <c r="E548" s="44"/>
      <c r="F548" s="44"/>
      <c r="G548" s="44"/>
      <c r="H548" s="44"/>
    </row>
    <row r="549" spans="4:8" ht="18" hidden="1" x14ac:dyDescent="0.25">
      <c r="D549" s="44"/>
      <c r="E549" s="44"/>
      <c r="F549" s="44"/>
      <c r="G549" s="44"/>
      <c r="H549" s="44"/>
    </row>
    <row r="550" spans="4:8" ht="18" hidden="1" x14ac:dyDescent="0.25">
      <c r="D550" s="44"/>
      <c r="E550" s="44"/>
      <c r="F550" s="44"/>
      <c r="G550" s="44"/>
      <c r="H550" s="44"/>
    </row>
    <row r="551" spans="4:8" ht="18" hidden="1" x14ac:dyDescent="0.25">
      <c r="D551" s="44"/>
      <c r="E551" s="44"/>
      <c r="F551" s="44"/>
      <c r="G551" s="44"/>
      <c r="H551" s="44"/>
    </row>
    <row r="552" spans="4:8" ht="18" hidden="1" x14ac:dyDescent="0.25">
      <c r="D552" s="44"/>
      <c r="E552" s="44"/>
      <c r="F552" s="44"/>
      <c r="G552" s="44"/>
      <c r="H552" s="44"/>
    </row>
    <row r="553" spans="4:8" ht="18" hidden="1" x14ac:dyDescent="0.25">
      <c r="D553" s="44"/>
      <c r="E553" s="44"/>
      <c r="F553" s="44"/>
      <c r="G553" s="44"/>
      <c r="H553" s="44"/>
    </row>
    <row r="554" spans="4:8" ht="18" hidden="1" x14ac:dyDescent="0.25">
      <c r="D554" s="44"/>
      <c r="E554" s="44"/>
      <c r="F554" s="44"/>
      <c r="G554" s="44"/>
      <c r="H554" s="44"/>
    </row>
    <row r="555" spans="4:8" ht="18" hidden="1" x14ac:dyDescent="0.25">
      <c r="D555" s="44"/>
      <c r="E555" s="44"/>
      <c r="F555" s="44"/>
      <c r="G555" s="44"/>
      <c r="H555" s="44"/>
    </row>
    <row r="556" spans="4:8" ht="18" hidden="1" x14ac:dyDescent="0.25">
      <c r="D556" s="44"/>
      <c r="E556" s="44"/>
      <c r="F556" s="44"/>
      <c r="G556" s="44"/>
      <c r="H556" s="44"/>
    </row>
    <row r="557" spans="4:8" ht="18" hidden="1" x14ac:dyDescent="0.25">
      <c r="D557" s="44"/>
      <c r="E557" s="44"/>
      <c r="F557" s="44"/>
      <c r="G557" s="44"/>
      <c r="H557" s="44"/>
    </row>
    <row r="558" spans="4:8" ht="18" hidden="1" x14ac:dyDescent="0.25">
      <c r="D558" s="44"/>
      <c r="E558" s="44"/>
      <c r="F558" s="44"/>
      <c r="G558" s="44"/>
      <c r="H558" s="44"/>
    </row>
    <row r="559" spans="4:8" ht="18" hidden="1" x14ac:dyDescent="0.25">
      <c r="D559" s="44"/>
      <c r="E559" s="44"/>
      <c r="F559" s="44"/>
      <c r="G559" s="44"/>
      <c r="H559" s="44"/>
    </row>
    <row r="560" spans="4:8" ht="18" hidden="1" x14ac:dyDescent="0.25">
      <c r="D560" s="44"/>
      <c r="E560" s="44"/>
      <c r="F560" s="44"/>
      <c r="G560" s="44"/>
      <c r="H560" s="44"/>
    </row>
    <row r="561" spans="4:8" ht="18" hidden="1" x14ac:dyDescent="0.25">
      <c r="D561" s="44"/>
      <c r="E561" s="44"/>
      <c r="F561" s="44"/>
      <c r="G561" s="44"/>
      <c r="H561" s="44"/>
    </row>
    <row r="562" spans="4:8" ht="18" hidden="1" x14ac:dyDescent="0.25">
      <c r="D562" s="44"/>
      <c r="E562" s="44"/>
      <c r="F562" s="44"/>
      <c r="G562" s="44"/>
      <c r="H562" s="44"/>
    </row>
    <row r="563" spans="4:8" ht="18" hidden="1" x14ac:dyDescent="0.25">
      <c r="D563" s="44"/>
      <c r="E563" s="44"/>
      <c r="F563" s="44"/>
      <c r="G563" s="44"/>
      <c r="H563" s="44"/>
    </row>
    <row r="564" spans="4:8" ht="18" hidden="1" x14ac:dyDescent="0.25">
      <c r="D564" s="44"/>
      <c r="E564" s="44"/>
      <c r="F564" s="44"/>
      <c r="G564" s="44"/>
      <c r="H564" s="44"/>
    </row>
    <row r="565" spans="4:8" ht="18" hidden="1" x14ac:dyDescent="0.25">
      <c r="D565" s="44"/>
      <c r="E565" s="44"/>
      <c r="F565" s="44"/>
      <c r="G565" s="44"/>
      <c r="H565" s="44"/>
    </row>
    <row r="566" spans="4:8" ht="18" hidden="1" x14ac:dyDescent="0.25">
      <c r="D566" s="44"/>
      <c r="E566" s="44"/>
      <c r="F566" s="44"/>
      <c r="G566" s="44"/>
      <c r="H566" s="44"/>
    </row>
    <row r="567" spans="4:8" ht="18" hidden="1" x14ac:dyDescent="0.25">
      <c r="D567" s="44"/>
      <c r="E567" s="44"/>
      <c r="F567" s="44"/>
      <c r="G567" s="44"/>
      <c r="H567" s="44"/>
    </row>
    <row r="568" spans="4:8" ht="18" hidden="1" x14ac:dyDescent="0.25">
      <c r="D568" s="44"/>
      <c r="E568" s="44"/>
      <c r="F568" s="44"/>
      <c r="G568" s="44"/>
      <c r="H568" s="44"/>
    </row>
    <row r="569" spans="4:8" ht="18" hidden="1" x14ac:dyDescent="0.25">
      <c r="D569" s="44"/>
      <c r="E569" s="44"/>
      <c r="F569" s="44"/>
      <c r="G569" s="44"/>
      <c r="H569" s="44"/>
    </row>
    <row r="570" spans="4:8" ht="18" hidden="1" x14ac:dyDescent="0.25">
      <c r="D570" s="44"/>
      <c r="E570" s="44"/>
      <c r="F570" s="44"/>
      <c r="G570" s="44"/>
      <c r="H570" s="44"/>
    </row>
    <row r="571" spans="4:8" ht="18" hidden="1" x14ac:dyDescent="0.25">
      <c r="D571" s="44"/>
      <c r="E571" s="44"/>
      <c r="F571" s="44"/>
      <c r="G571" s="44"/>
      <c r="H571" s="44"/>
    </row>
    <row r="572" spans="4:8" ht="18" hidden="1" x14ac:dyDescent="0.25">
      <c r="D572" s="44"/>
      <c r="E572" s="44"/>
      <c r="F572" s="44"/>
      <c r="G572" s="44"/>
      <c r="H572" s="44"/>
    </row>
    <row r="573" spans="4:8" ht="18" hidden="1" x14ac:dyDescent="0.25">
      <c r="D573" s="44"/>
      <c r="E573" s="44"/>
      <c r="F573" s="44"/>
      <c r="G573" s="44"/>
      <c r="H573" s="44"/>
    </row>
    <row r="574" spans="4:8" ht="18" hidden="1" x14ac:dyDescent="0.25">
      <c r="D574" s="44"/>
      <c r="E574" s="44"/>
      <c r="F574" s="44"/>
      <c r="G574" s="44"/>
      <c r="H574" s="44"/>
    </row>
    <row r="575" spans="4:8" ht="18" hidden="1" x14ac:dyDescent="0.25">
      <c r="D575" s="44"/>
      <c r="E575" s="44"/>
      <c r="F575" s="44"/>
      <c r="G575" s="44"/>
      <c r="H575" s="44"/>
    </row>
    <row r="576" spans="4:8" ht="18" hidden="1" x14ac:dyDescent="0.25">
      <c r="D576" s="44"/>
      <c r="E576" s="44"/>
      <c r="F576" s="44"/>
      <c r="G576" s="44"/>
      <c r="H576" s="44"/>
    </row>
    <row r="577" spans="4:8" ht="18" hidden="1" x14ac:dyDescent="0.25">
      <c r="D577" s="44"/>
      <c r="E577" s="44"/>
      <c r="F577" s="44"/>
      <c r="G577" s="44"/>
      <c r="H577" s="44"/>
    </row>
    <row r="578" spans="4:8" ht="18" hidden="1" x14ac:dyDescent="0.25">
      <c r="D578" s="44"/>
      <c r="E578" s="44"/>
      <c r="F578" s="44"/>
      <c r="G578" s="44"/>
      <c r="H578" s="44"/>
    </row>
    <row r="579" spans="4:8" ht="18" hidden="1" x14ac:dyDescent="0.25">
      <c r="D579" s="44"/>
      <c r="E579" s="44"/>
      <c r="F579" s="44"/>
      <c r="G579" s="44"/>
      <c r="H579" s="44"/>
    </row>
    <row r="580" spans="4:8" ht="18" hidden="1" x14ac:dyDescent="0.25">
      <c r="D580" s="44"/>
      <c r="E580" s="44"/>
      <c r="F580" s="44"/>
      <c r="G580" s="44"/>
      <c r="H580" s="44"/>
    </row>
    <row r="581" spans="4:8" ht="18" hidden="1" x14ac:dyDescent="0.25">
      <c r="D581" s="44"/>
      <c r="E581" s="44"/>
      <c r="F581" s="44"/>
      <c r="G581" s="44"/>
      <c r="H581" s="44"/>
    </row>
    <row r="582" spans="4:8" ht="18" hidden="1" x14ac:dyDescent="0.25">
      <c r="D582" s="44"/>
      <c r="E582" s="44"/>
      <c r="F582" s="44"/>
      <c r="G582" s="44"/>
      <c r="H582" s="44"/>
    </row>
    <row r="583" spans="4:8" ht="18" hidden="1" x14ac:dyDescent="0.25">
      <c r="D583" s="44"/>
      <c r="E583" s="44"/>
      <c r="F583" s="44"/>
      <c r="G583" s="44"/>
      <c r="H583" s="44"/>
    </row>
    <row r="584" spans="4:8" ht="18" hidden="1" x14ac:dyDescent="0.25">
      <c r="D584" s="44"/>
      <c r="E584" s="44"/>
      <c r="F584" s="44"/>
      <c r="G584" s="44"/>
      <c r="H584" s="44"/>
    </row>
    <row r="585" spans="4:8" ht="18" hidden="1" x14ac:dyDescent="0.25">
      <c r="D585" s="44"/>
      <c r="E585" s="44"/>
      <c r="F585" s="44"/>
      <c r="G585" s="44"/>
      <c r="H585" s="44"/>
    </row>
    <row r="586" spans="4:8" ht="18" hidden="1" x14ac:dyDescent="0.25">
      <c r="D586" s="44"/>
      <c r="E586" s="44"/>
      <c r="F586" s="44"/>
      <c r="G586" s="44"/>
      <c r="H586" s="44"/>
    </row>
    <row r="587" spans="4:8" ht="18" hidden="1" x14ac:dyDescent="0.25">
      <c r="D587" s="44"/>
      <c r="E587" s="44"/>
      <c r="F587" s="44"/>
      <c r="G587" s="44"/>
      <c r="H587" s="44"/>
    </row>
    <row r="588" spans="4:8" ht="18" hidden="1" x14ac:dyDescent="0.25">
      <c r="D588" s="44"/>
      <c r="E588" s="44"/>
      <c r="F588" s="44"/>
      <c r="G588" s="44"/>
      <c r="H588" s="44"/>
    </row>
    <row r="589" spans="4:8" ht="18" hidden="1" x14ac:dyDescent="0.25">
      <c r="D589" s="44"/>
      <c r="E589" s="44"/>
      <c r="F589" s="44"/>
      <c r="G589" s="44"/>
      <c r="H589" s="44"/>
    </row>
    <row r="590" spans="4:8" ht="18" hidden="1" x14ac:dyDescent="0.25">
      <c r="D590" s="44"/>
      <c r="E590" s="44"/>
      <c r="F590" s="44"/>
      <c r="G590" s="44"/>
      <c r="H590" s="44"/>
    </row>
    <row r="591" spans="4:8" ht="18" hidden="1" x14ac:dyDescent="0.25">
      <c r="D591" s="44"/>
      <c r="E591" s="44"/>
      <c r="F591" s="44"/>
      <c r="G591" s="44"/>
      <c r="H591" s="44"/>
    </row>
    <row r="592" spans="4:8" ht="18" hidden="1" x14ac:dyDescent="0.25">
      <c r="D592" s="44"/>
      <c r="E592" s="44"/>
      <c r="F592" s="44"/>
      <c r="G592" s="44"/>
      <c r="H592" s="44"/>
    </row>
    <row r="593" spans="4:8" ht="18" hidden="1" x14ac:dyDescent="0.25">
      <c r="D593" s="44"/>
      <c r="E593" s="44"/>
      <c r="F593" s="44"/>
      <c r="G593" s="44"/>
      <c r="H593" s="44"/>
    </row>
    <row r="594" spans="4:8" ht="18" hidden="1" x14ac:dyDescent="0.25">
      <c r="D594" s="44"/>
      <c r="E594" s="44"/>
      <c r="F594" s="44"/>
      <c r="G594" s="44"/>
      <c r="H594" s="44"/>
    </row>
    <row r="595" spans="4:8" ht="18" hidden="1" x14ac:dyDescent="0.25">
      <c r="D595" s="44"/>
      <c r="E595" s="44"/>
      <c r="F595" s="44"/>
      <c r="G595" s="44"/>
      <c r="H595" s="44"/>
    </row>
    <row r="596" spans="4:8" ht="18" hidden="1" x14ac:dyDescent="0.25">
      <c r="D596" s="44"/>
      <c r="E596" s="44"/>
      <c r="F596" s="44"/>
      <c r="G596" s="44"/>
      <c r="H596" s="44"/>
    </row>
    <row r="597" spans="4:8" ht="18" hidden="1" x14ac:dyDescent="0.25">
      <c r="D597" s="44"/>
      <c r="E597" s="44"/>
      <c r="F597" s="44"/>
      <c r="G597" s="44"/>
      <c r="H597" s="44"/>
    </row>
    <row r="598" spans="4:8" ht="18" hidden="1" x14ac:dyDescent="0.25">
      <c r="D598" s="44"/>
      <c r="E598" s="44"/>
      <c r="F598" s="44"/>
      <c r="G598" s="44"/>
      <c r="H598" s="44"/>
    </row>
    <row r="599" spans="4:8" ht="18" hidden="1" x14ac:dyDescent="0.25">
      <c r="D599" s="44"/>
      <c r="E599" s="44"/>
      <c r="F599" s="44"/>
      <c r="G599" s="44"/>
      <c r="H599" s="44"/>
    </row>
    <row r="600" spans="4:8" ht="18" hidden="1" x14ac:dyDescent="0.25">
      <c r="D600" s="44"/>
      <c r="E600" s="44"/>
      <c r="F600" s="44"/>
      <c r="G600" s="44"/>
      <c r="H600" s="44"/>
    </row>
    <row r="601" spans="4:8" ht="18" hidden="1" x14ac:dyDescent="0.25">
      <c r="D601" s="44"/>
      <c r="E601" s="44"/>
      <c r="F601" s="44"/>
      <c r="G601" s="44"/>
      <c r="H601" s="44"/>
    </row>
    <row r="602" spans="4:8" ht="18" hidden="1" x14ac:dyDescent="0.25">
      <c r="D602" s="44"/>
      <c r="E602" s="44"/>
      <c r="F602" s="44"/>
      <c r="G602" s="44"/>
      <c r="H602" s="44"/>
    </row>
    <row r="603" spans="4:8" ht="18" hidden="1" x14ac:dyDescent="0.25">
      <c r="D603" s="44"/>
      <c r="E603" s="44"/>
      <c r="F603" s="44"/>
      <c r="G603" s="44"/>
      <c r="H603" s="44"/>
    </row>
    <row r="604" spans="4:8" ht="18" hidden="1" x14ac:dyDescent="0.25">
      <c r="D604" s="44"/>
      <c r="E604" s="44"/>
      <c r="F604" s="44"/>
      <c r="G604" s="44"/>
      <c r="H604" s="44"/>
    </row>
    <row r="605" spans="4:8" ht="18" hidden="1" x14ac:dyDescent="0.25">
      <c r="D605" s="44"/>
      <c r="E605" s="44"/>
      <c r="F605" s="44"/>
      <c r="G605" s="44"/>
      <c r="H605" s="44"/>
    </row>
    <row r="606" spans="4:8" ht="18" hidden="1" x14ac:dyDescent="0.25">
      <c r="D606" s="44"/>
      <c r="E606" s="44"/>
      <c r="F606" s="44"/>
      <c r="G606" s="44"/>
      <c r="H606" s="44"/>
    </row>
    <row r="607" spans="4:8" ht="18" hidden="1" x14ac:dyDescent="0.25">
      <c r="D607" s="44"/>
      <c r="E607" s="44"/>
      <c r="F607" s="44"/>
      <c r="G607" s="44"/>
      <c r="H607" s="44"/>
    </row>
    <row r="608" spans="4:8" ht="18" hidden="1" x14ac:dyDescent="0.25">
      <c r="D608" s="44"/>
      <c r="E608" s="44"/>
      <c r="F608" s="44"/>
      <c r="G608" s="44"/>
      <c r="H608" s="44"/>
    </row>
    <row r="609" spans="4:8" ht="18" hidden="1" x14ac:dyDescent="0.25">
      <c r="D609" s="44"/>
      <c r="E609" s="44"/>
      <c r="F609" s="44"/>
      <c r="G609" s="44"/>
      <c r="H609" s="44"/>
    </row>
    <row r="610" spans="4:8" ht="18" hidden="1" x14ac:dyDescent="0.25">
      <c r="D610" s="44"/>
      <c r="E610" s="44"/>
      <c r="F610" s="44"/>
      <c r="G610" s="44"/>
      <c r="H610" s="44"/>
    </row>
    <row r="611" spans="4:8" ht="18" hidden="1" x14ac:dyDescent="0.25">
      <c r="D611" s="44"/>
      <c r="E611" s="44"/>
      <c r="F611" s="44"/>
      <c r="G611" s="44"/>
      <c r="H611" s="44"/>
    </row>
    <row r="612" spans="4:8" ht="18" hidden="1" x14ac:dyDescent="0.25">
      <c r="D612" s="44"/>
      <c r="E612" s="44"/>
      <c r="F612" s="44"/>
      <c r="G612" s="44"/>
      <c r="H612" s="44"/>
    </row>
    <row r="613" spans="4:8" ht="18" hidden="1" x14ac:dyDescent="0.25">
      <c r="D613" s="44"/>
      <c r="E613" s="44"/>
      <c r="F613" s="44"/>
      <c r="G613" s="44"/>
      <c r="H613" s="44"/>
    </row>
    <row r="614" spans="4:8" ht="18" hidden="1" x14ac:dyDescent="0.25">
      <c r="D614" s="44"/>
      <c r="E614" s="44"/>
      <c r="F614" s="44"/>
      <c r="G614" s="44"/>
      <c r="H614" s="44"/>
    </row>
    <row r="615" spans="4:8" ht="18" hidden="1" x14ac:dyDescent="0.25">
      <c r="D615" s="44"/>
      <c r="E615" s="44"/>
      <c r="F615" s="44"/>
      <c r="G615" s="44"/>
      <c r="H615" s="44"/>
    </row>
    <row r="616" spans="4:8" ht="18" hidden="1" x14ac:dyDescent="0.25">
      <c r="D616" s="44"/>
      <c r="E616" s="44"/>
      <c r="F616" s="44"/>
      <c r="G616" s="44"/>
      <c r="H616" s="44"/>
    </row>
    <row r="617" spans="4:8" ht="18" hidden="1" x14ac:dyDescent="0.25">
      <c r="D617" s="44"/>
      <c r="E617" s="44"/>
      <c r="F617" s="44"/>
      <c r="G617" s="44"/>
      <c r="H617" s="44"/>
    </row>
    <row r="618" spans="4:8" ht="18" hidden="1" x14ac:dyDescent="0.25">
      <c r="D618" s="44"/>
      <c r="E618" s="44"/>
      <c r="F618" s="44"/>
      <c r="G618" s="44"/>
      <c r="H618" s="44"/>
    </row>
    <row r="619" spans="4:8" ht="18" hidden="1" x14ac:dyDescent="0.25">
      <c r="D619" s="44"/>
      <c r="E619" s="44"/>
      <c r="F619" s="44"/>
      <c r="G619" s="44"/>
      <c r="H619" s="44"/>
    </row>
    <row r="620" spans="4:8" ht="18" hidden="1" x14ac:dyDescent="0.25">
      <c r="D620" s="44"/>
      <c r="E620" s="44"/>
      <c r="F620" s="44"/>
      <c r="G620" s="44"/>
      <c r="H620" s="44"/>
    </row>
    <row r="621" spans="4:8" ht="18" hidden="1" x14ac:dyDescent="0.25">
      <c r="D621" s="44"/>
      <c r="E621" s="44"/>
      <c r="F621" s="44"/>
      <c r="G621" s="44"/>
      <c r="H621" s="44"/>
    </row>
    <row r="622" spans="4:8" ht="18" hidden="1" x14ac:dyDescent="0.25">
      <c r="D622" s="44"/>
      <c r="E622" s="44"/>
      <c r="F622" s="44"/>
      <c r="G622" s="44"/>
      <c r="H622" s="44"/>
    </row>
    <row r="623" spans="4:8" ht="18" hidden="1" x14ac:dyDescent="0.25">
      <c r="D623" s="44"/>
      <c r="E623" s="44"/>
      <c r="F623" s="44"/>
      <c r="G623" s="44"/>
      <c r="H623" s="44"/>
    </row>
    <row r="624" spans="4:8" ht="18" hidden="1" x14ac:dyDescent="0.25">
      <c r="D624" s="44"/>
      <c r="E624" s="44"/>
      <c r="F624" s="44"/>
      <c r="G624" s="44"/>
      <c r="H624" s="44"/>
    </row>
    <row r="625" spans="4:8" ht="18" hidden="1" x14ac:dyDescent="0.25">
      <c r="D625" s="44"/>
      <c r="E625" s="44"/>
      <c r="F625" s="44"/>
      <c r="G625" s="44"/>
      <c r="H625" s="44"/>
    </row>
    <row r="626" spans="4:8" ht="18" hidden="1" x14ac:dyDescent="0.25">
      <c r="D626" s="44"/>
      <c r="E626" s="44"/>
      <c r="F626" s="44"/>
      <c r="G626" s="44"/>
      <c r="H626" s="44"/>
    </row>
    <row r="627" spans="4:8" ht="18" hidden="1" x14ac:dyDescent="0.25">
      <c r="D627" s="44"/>
      <c r="E627" s="44"/>
      <c r="F627" s="44"/>
      <c r="G627" s="44"/>
      <c r="H627" s="44"/>
    </row>
    <row r="628" spans="4:8" ht="18" hidden="1" x14ac:dyDescent="0.25">
      <c r="D628" s="44"/>
      <c r="E628" s="44"/>
      <c r="F628" s="44"/>
      <c r="G628" s="44"/>
      <c r="H628" s="44"/>
    </row>
    <row r="629" spans="4:8" ht="18" hidden="1" x14ac:dyDescent="0.25">
      <c r="D629" s="44"/>
      <c r="E629" s="44"/>
      <c r="F629" s="44"/>
      <c r="G629" s="44"/>
      <c r="H629" s="44"/>
    </row>
    <row r="630" spans="4:8" ht="18" hidden="1" x14ac:dyDescent="0.25">
      <c r="D630" s="44"/>
      <c r="E630" s="44"/>
      <c r="F630" s="44"/>
      <c r="G630" s="44"/>
      <c r="H630" s="44"/>
    </row>
    <row r="631" spans="4:8" ht="18" hidden="1" x14ac:dyDescent="0.25">
      <c r="D631" s="44"/>
      <c r="E631" s="44"/>
      <c r="F631" s="44"/>
      <c r="G631" s="44"/>
      <c r="H631" s="44"/>
    </row>
    <row r="632" spans="4:8" ht="18" hidden="1" x14ac:dyDescent="0.25">
      <c r="D632" s="44"/>
      <c r="E632" s="44"/>
      <c r="F632" s="44"/>
      <c r="G632" s="44"/>
      <c r="H632" s="44"/>
    </row>
    <row r="633" spans="4:8" ht="18" hidden="1" x14ac:dyDescent="0.25">
      <c r="D633" s="44"/>
      <c r="E633" s="44"/>
      <c r="F633" s="44"/>
      <c r="G633" s="44"/>
      <c r="H633" s="44"/>
    </row>
    <row r="634" spans="4:8" ht="18" hidden="1" x14ac:dyDescent="0.25">
      <c r="D634" s="44"/>
      <c r="E634" s="44"/>
      <c r="F634" s="44"/>
      <c r="G634" s="44"/>
      <c r="H634" s="44"/>
    </row>
    <row r="635" spans="4:8" ht="18" hidden="1" x14ac:dyDescent="0.25">
      <c r="D635" s="44"/>
      <c r="E635" s="44"/>
      <c r="F635" s="44"/>
      <c r="G635" s="44"/>
      <c r="H635" s="44"/>
    </row>
    <row r="636" spans="4:8" ht="18" hidden="1" x14ac:dyDescent="0.25">
      <c r="D636" s="44"/>
      <c r="E636" s="44"/>
      <c r="F636" s="44"/>
      <c r="G636" s="44"/>
      <c r="H636" s="44"/>
    </row>
    <row r="637" spans="4:8" ht="18" hidden="1" x14ac:dyDescent="0.25">
      <c r="D637" s="44"/>
      <c r="E637" s="44"/>
      <c r="F637" s="44"/>
      <c r="G637" s="44"/>
      <c r="H637" s="44"/>
    </row>
    <row r="638" spans="4:8" ht="18" hidden="1" x14ac:dyDescent="0.25">
      <c r="D638" s="44"/>
      <c r="E638" s="44"/>
      <c r="F638" s="44"/>
      <c r="G638" s="44"/>
      <c r="H638" s="44"/>
    </row>
    <row r="639" spans="4:8" ht="18" hidden="1" x14ac:dyDescent="0.25">
      <c r="D639" s="44"/>
      <c r="E639" s="44"/>
      <c r="F639" s="44"/>
      <c r="G639" s="44"/>
      <c r="H639" s="44"/>
    </row>
    <row r="640" spans="4:8" ht="18" hidden="1" x14ac:dyDescent="0.25">
      <c r="D640" s="44"/>
      <c r="E640" s="44"/>
      <c r="F640" s="44"/>
      <c r="G640" s="44"/>
      <c r="H640" s="44"/>
    </row>
    <row r="641" spans="4:8" ht="18" hidden="1" x14ac:dyDescent="0.25">
      <c r="D641" s="44"/>
      <c r="E641" s="44"/>
      <c r="F641" s="44"/>
      <c r="G641" s="44"/>
      <c r="H641" s="44"/>
    </row>
    <row r="642" spans="4:8" ht="18" hidden="1" x14ac:dyDescent="0.25">
      <c r="D642" s="44"/>
      <c r="E642" s="44"/>
      <c r="F642" s="44"/>
      <c r="G642" s="44"/>
      <c r="H642" s="44"/>
    </row>
    <row r="643" spans="4:8" ht="18" hidden="1" x14ac:dyDescent="0.25">
      <c r="D643" s="44"/>
      <c r="E643" s="44"/>
      <c r="F643" s="44"/>
      <c r="G643" s="44"/>
      <c r="H643" s="44"/>
    </row>
    <row r="644" spans="4:8" ht="18" hidden="1" x14ac:dyDescent="0.25">
      <c r="D644" s="44"/>
      <c r="E644" s="44"/>
      <c r="F644" s="44"/>
      <c r="G644" s="44"/>
      <c r="H644" s="44"/>
    </row>
    <row r="645" spans="4:8" ht="18" hidden="1" x14ac:dyDescent="0.25">
      <c r="D645" s="44"/>
      <c r="E645" s="44"/>
      <c r="F645" s="44"/>
      <c r="G645" s="44"/>
      <c r="H645" s="44"/>
    </row>
    <row r="646" spans="4:8" ht="18" hidden="1" x14ac:dyDescent="0.25">
      <c r="D646" s="44"/>
      <c r="E646" s="44"/>
      <c r="F646" s="44"/>
      <c r="G646" s="44"/>
      <c r="H646" s="44"/>
    </row>
    <row r="647" spans="4:8" ht="18" hidden="1" x14ac:dyDescent="0.25">
      <c r="D647" s="44"/>
      <c r="E647" s="44"/>
      <c r="F647" s="44"/>
      <c r="G647" s="44"/>
      <c r="H647" s="44"/>
    </row>
    <row r="648" spans="4:8" ht="18" hidden="1" x14ac:dyDescent="0.25">
      <c r="D648" s="44"/>
      <c r="E648" s="44"/>
      <c r="F648" s="44"/>
      <c r="G648" s="44"/>
      <c r="H648" s="44"/>
    </row>
    <row r="649" spans="4:8" ht="18" hidden="1" x14ac:dyDescent="0.25">
      <c r="D649" s="44"/>
      <c r="E649" s="44"/>
      <c r="F649" s="44"/>
      <c r="G649" s="44"/>
      <c r="H649" s="44"/>
    </row>
    <row r="650" spans="4:8" ht="18" hidden="1" x14ac:dyDescent="0.25">
      <c r="D650" s="44"/>
      <c r="E650" s="44"/>
      <c r="F650" s="44"/>
      <c r="G650" s="44"/>
      <c r="H650" s="44"/>
    </row>
    <row r="651" spans="4:8" ht="18" hidden="1" x14ac:dyDescent="0.25">
      <c r="D651" s="44"/>
      <c r="E651" s="44"/>
      <c r="F651" s="44"/>
      <c r="G651" s="44"/>
      <c r="H651" s="44"/>
    </row>
    <row r="652" spans="4:8" ht="18" hidden="1" x14ac:dyDescent="0.25">
      <c r="D652" s="44"/>
      <c r="E652" s="44"/>
      <c r="F652" s="44"/>
      <c r="G652" s="44"/>
      <c r="H652" s="44"/>
    </row>
    <row r="653" spans="4:8" ht="18" hidden="1" x14ac:dyDescent="0.25">
      <c r="D653" s="44"/>
      <c r="E653" s="44"/>
      <c r="F653" s="44"/>
      <c r="G653" s="44"/>
      <c r="H653" s="44"/>
    </row>
    <row r="654" spans="4:8" ht="18" hidden="1" x14ac:dyDescent="0.25">
      <c r="D654" s="44"/>
      <c r="E654" s="44"/>
      <c r="F654" s="44"/>
      <c r="G654" s="44"/>
      <c r="H654" s="44"/>
    </row>
    <row r="655" spans="4:8" ht="18" hidden="1" x14ac:dyDescent="0.25">
      <c r="D655" s="44"/>
      <c r="E655" s="44"/>
      <c r="F655" s="44"/>
      <c r="G655" s="44"/>
      <c r="H655" s="44"/>
    </row>
    <row r="656" spans="4:8" ht="18" hidden="1" x14ac:dyDescent="0.25">
      <c r="D656" s="44"/>
      <c r="E656" s="44"/>
      <c r="F656" s="44"/>
      <c r="G656" s="44"/>
      <c r="H656" s="44"/>
    </row>
    <row r="657" spans="4:8" ht="18" hidden="1" x14ac:dyDescent="0.25">
      <c r="D657" s="44"/>
      <c r="E657" s="44"/>
      <c r="F657" s="44"/>
      <c r="G657" s="44"/>
      <c r="H657" s="44"/>
    </row>
    <row r="658" spans="4:8" ht="18" hidden="1" x14ac:dyDescent="0.25">
      <c r="D658" s="44"/>
      <c r="E658" s="44"/>
      <c r="F658" s="44"/>
      <c r="G658" s="44"/>
      <c r="H658" s="44"/>
    </row>
    <row r="659" spans="4:8" ht="18" hidden="1" x14ac:dyDescent="0.25">
      <c r="D659" s="44"/>
      <c r="E659" s="44"/>
      <c r="F659" s="44"/>
      <c r="G659" s="44"/>
      <c r="H659" s="44"/>
    </row>
    <row r="660" spans="4:8" ht="18" hidden="1" x14ac:dyDescent="0.25">
      <c r="D660" s="44"/>
      <c r="E660" s="44"/>
      <c r="F660" s="44"/>
      <c r="G660" s="44"/>
      <c r="H660" s="44"/>
    </row>
    <row r="661" spans="4:8" ht="18" hidden="1" x14ac:dyDescent="0.25">
      <c r="D661" s="44"/>
      <c r="E661" s="44"/>
      <c r="F661" s="44"/>
      <c r="G661" s="44"/>
      <c r="H661" s="44"/>
    </row>
    <row r="662" spans="4:8" ht="18" hidden="1" x14ac:dyDescent="0.25">
      <c r="D662" s="44"/>
      <c r="E662" s="44"/>
      <c r="F662" s="44"/>
      <c r="G662" s="44"/>
      <c r="H662" s="44"/>
    </row>
    <row r="663" spans="4:8" ht="18" hidden="1" x14ac:dyDescent="0.25">
      <c r="D663" s="44"/>
      <c r="E663" s="44"/>
      <c r="F663" s="44"/>
      <c r="G663" s="44"/>
      <c r="H663" s="44"/>
    </row>
    <row r="664" spans="4:8" ht="18" hidden="1" x14ac:dyDescent="0.25">
      <c r="D664" s="44"/>
      <c r="E664" s="44"/>
      <c r="F664" s="44"/>
      <c r="G664" s="44"/>
      <c r="H664" s="44"/>
    </row>
    <row r="665" spans="4:8" ht="18" hidden="1" x14ac:dyDescent="0.25">
      <c r="D665" s="44"/>
      <c r="E665" s="44"/>
      <c r="F665" s="44"/>
      <c r="G665" s="44"/>
      <c r="H665" s="44"/>
    </row>
    <row r="666" spans="4:8" ht="18" hidden="1" x14ac:dyDescent="0.25">
      <c r="D666" s="44"/>
      <c r="E666" s="44"/>
      <c r="F666" s="44"/>
      <c r="G666" s="44"/>
      <c r="H666" s="44"/>
    </row>
    <row r="667" spans="4:8" ht="18" hidden="1" x14ac:dyDescent="0.25">
      <c r="D667" s="44"/>
      <c r="E667" s="44"/>
      <c r="F667" s="44"/>
      <c r="G667" s="44"/>
      <c r="H667" s="44"/>
    </row>
    <row r="668" spans="4:8" ht="18" hidden="1" x14ac:dyDescent="0.25">
      <c r="D668" s="44"/>
      <c r="E668" s="44"/>
      <c r="F668" s="44"/>
      <c r="G668" s="44"/>
      <c r="H668" s="44"/>
    </row>
    <row r="669" spans="4:8" ht="18" hidden="1" x14ac:dyDescent="0.25">
      <c r="D669" s="44"/>
      <c r="E669" s="44"/>
      <c r="F669" s="44"/>
      <c r="G669" s="44"/>
      <c r="H669" s="44"/>
    </row>
    <row r="670" spans="4:8" ht="18" hidden="1" x14ac:dyDescent="0.25">
      <c r="D670" s="44"/>
      <c r="E670" s="44"/>
      <c r="F670" s="44"/>
      <c r="G670" s="44"/>
      <c r="H670" s="44"/>
    </row>
    <row r="671" spans="4:8" ht="18" hidden="1" x14ac:dyDescent="0.25">
      <c r="D671" s="44"/>
      <c r="E671" s="44"/>
      <c r="F671" s="44"/>
      <c r="G671" s="44"/>
      <c r="H671" s="44"/>
    </row>
    <row r="672" spans="4:8" ht="18" hidden="1" x14ac:dyDescent="0.25">
      <c r="D672" s="44"/>
      <c r="E672" s="44"/>
      <c r="F672" s="44"/>
      <c r="G672" s="44"/>
      <c r="H672" s="44"/>
    </row>
    <row r="673" spans="4:8" ht="18" hidden="1" x14ac:dyDescent="0.25">
      <c r="D673" s="44"/>
      <c r="E673" s="44"/>
      <c r="F673" s="44"/>
      <c r="G673" s="44"/>
      <c r="H673" s="44"/>
    </row>
    <row r="674" spans="4:8" ht="18" hidden="1" x14ac:dyDescent="0.25">
      <c r="D674" s="44"/>
      <c r="E674" s="44"/>
      <c r="F674" s="44"/>
      <c r="G674" s="44"/>
      <c r="H674" s="44"/>
    </row>
    <row r="675" spans="4:8" ht="18" hidden="1" x14ac:dyDescent="0.25">
      <c r="D675" s="44"/>
      <c r="E675" s="44"/>
      <c r="F675" s="44"/>
      <c r="G675" s="44"/>
      <c r="H675" s="44"/>
    </row>
    <row r="676" spans="4:8" ht="18" hidden="1" x14ac:dyDescent="0.25">
      <c r="D676" s="44"/>
      <c r="E676" s="44"/>
      <c r="F676" s="44"/>
      <c r="G676" s="44"/>
      <c r="H676" s="44"/>
    </row>
    <row r="677" spans="4:8" ht="18" hidden="1" x14ac:dyDescent="0.25">
      <c r="D677" s="44"/>
      <c r="E677" s="44"/>
      <c r="F677" s="44"/>
      <c r="G677" s="44"/>
      <c r="H677" s="44"/>
    </row>
    <row r="678" spans="4:8" ht="18" hidden="1" x14ac:dyDescent="0.25">
      <c r="D678" s="44"/>
      <c r="E678" s="44"/>
      <c r="F678" s="44"/>
      <c r="G678" s="44"/>
      <c r="H678" s="44"/>
    </row>
    <row r="679" spans="4:8" ht="18" hidden="1" x14ac:dyDescent="0.25">
      <c r="D679" s="44"/>
      <c r="E679" s="44"/>
      <c r="F679" s="44"/>
      <c r="G679" s="44"/>
      <c r="H679" s="44"/>
    </row>
    <row r="680" spans="4:8" ht="18" hidden="1" x14ac:dyDescent="0.25">
      <c r="D680" s="44"/>
      <c r="E680" s="44"/>
      <c r="F680" s="44"/>
      <c r="G680" s="44"/>
      <c r="H680" s="44"/>
    </row>
    <row r="681" spans="4:8" ht="18" hidden="1" x14ac:dyDescent="0.25">
      <c r="D681" s="44"/>
      <c r="E681" s="44"/>
      <c r="F681" s="44"/>
      <c r="G681" s="44"/>
      <c r="H681" s="44"/>
    </row>
    <row r="682" spans="4:8" ht="18" hidden="1" x14ac:dyDescent="0.25">
      <c r="D682" s="44"/>
      <c r="E682" s="44"/>
      <c r="F682" s="44"/>
      <c r="G682" s="44"/>
      <c r="H682" s="44"/>
    </row>
    <row r="683" spans="4:8" ht="18" hidden="1" x14ac:dyDescent="0.25">
      <c r="D683" s="44"/>
      <c r="E683" s="44"/>
      <c r="F683" s="44"/>
      <c r="G683" s="44"/>
      <c r="H683" s="44"/>
    </row>
    <row r="684" spans="4:8" ht="18" hidden="1" x14ac:dyDescent="0.25">
      <c r="D684" s="44"/>
      <c r="E684" s="44"/>
      <c r="F684" s="44"/>
      <c r="G684" s="44"/>
      <c r="H684" s="44"/>
    </row>
    <row r="685" spans="4:8" ht="18" hidden="1" x14ac:dyDescent="0.25">
      <c r="D685" s="44"/>
      <c r="E685" s="44"/>
      <c r="F685" s="44"/>
      <c r="G685" s="44"/>
      <c r="H685" s="44"/>
    </row>
    <row r="686" spans="4:8" ht="18" hidden="1" x14ac:dyDescent="0.25">
      <c r="D686" s="44"/>
      <c r="E686" s="44"/>
      <c r="F686" s="44"/>
      <c r="G686" s="44"/>
      <c r="H686" s="44"/>
    </row>
    <row r="687" spans="4:8" ht="18" hidden="1" x14ac:dyDescent="0.25">
      <c r="D687" s="44"/>
      <c r="E687" s="44"/>
      <c r="F687" s="44"/>
      <c r="G687" s="44"/>
      <c r="H687" s="44"/>
    </row>
    <row r="688" spans="4:8" ht="18" hidden="1" x14ac:dyDescent="0.25">
      <c r="D688" s="44"/>
      <c r="E688" s="44"/>
      <c r="F688" s="44"/>
      <c r="G688" s="44"/>
      <c r="H688" s="44"/>
    </row>
    <row r="689" spans="4:8" ht="18" hidden="1" x14ac:dyDescent="0.25">
      <c r="D689" s="44"/>
      <c r="E689" s="44"/>
      <c r="F689" s="44"/>
      <c r="G689" s="44"/>
      <c r="H689" s="44"/>
    </row>
    <row r="690" spans="4:8" ht="18" hidden="1" x14ac:dyDescent="0.25">
      <c r="D690" s="44"/>
      <c r="E690" s="44"/>
      <c r="F690" s="44"/>
      <c r="G690" s="44"/>
      <c r="H690" s="44"/>
    </row>
    <row r="691" spans="4:8" ht="18" hidden="1" x14ac:dyDescent="0.25">
      <c r="D691" s="44"/>
      <c r="E691" s="44"/>
      <c r="F691" s="44"/>
      <c r="G691" s="44"/>
      <c r="H691" s="44"/>
    </row>
    <row r="692" spans="4:8" ht="18" hidden="1" x14ac:dyDescent="0.25">
      <c r="D692" s="44"/>
      <c r="E692" s="44"/>
      <c r="F692" s="44"/>
      <c r="G692" s="44"/>
      <c r="H692" s="44"/>
    </row>
    <row r="693" spans="4:8" ht="18" hidden="1" x14ac:dyDescent="0.25">
      <c r="D693" s="44"/>
      <c r="E693" s="44"/>
      <c r="F693" s="44"/>
      <c r="G693" s="44"/>
      <c r="H693" s="44"/>
    </row>
    <row r="694" spans="4:8" ht="18" hidden="1" x14ac:dyDescent="0.25">
      <c r="D694" s="44"/>
      <c r="E694" s="44"/>
      <c r="F694" s="44"/>
      <c r="G694" s="44"/>
      <c r="H694" s="44"/>
    </row>
    <row r="695" spans="4:8" ht="18" hidden="1" x14ac:dyDescent="0.25">
      <c r="D695" s="44"/>
      <c r="E695" s="44"/>
      <c r="F695" s="44"/>
      <c r="G695" s="44"/>
      <c r="H695" s="44"/>
    </row>
    <row r="696" spans="4:8" ht="18" hidden="1" x14ac:dyDescent="0.25">
      <c r="D696" s="44"/>
      <c r="E696" s="44"/>
      <c r="F696" s="44"/>
      <c r="G696" s="44"/>
      <c r="H696" s="44"/>
    </row>
    <row r="697" spans="4:8" ht="18" hidden="1" x14ac:dyDescent="0.25">
      <c r="D697" s="44"/>
      <c r="E697" s="44"/>
      <c r="F697" s="44"/>
      <c r="G697" s="44"/>
      <c r="H697" s="44"/>
    </row>
    <row r="698" spans="4:8" ht="18" hidden="1" x14ac:dyDescent="0.25">
      <c r="D698" s="44"/>
      <c r="E698" s="44"/>
      <c r="F698" s="44"/>
      <c r="G698" s="44"/>
      <c r="H698" s="44"/>
    </row>
    <row r="699" spans="4:8" ht="18" hidden="1" x14ac:dyDescent="0.25">
      <c r="D699" s="44"/>
      <c r="E699" s="44"/>
      <c r="F699" s="44"/>
      <c r="G699" s="44"/>
      <c r="H699" s="44"/>
    </row>
    <row r="700" spans="4:8" ht="18" hidden="1" x14ac:dyDescent="0.25">
      <c r="D700" s="44"/>
      <c r="E700" s="44"/>
      <c r="F700" s="44"/>
      <c r="G700" s="44"/>
      <c r="H700" s="44"/>
    </row>
    <row r="701" spans="4:8" ht="18" hidden="1" x14ac:dyDescent="0.25">
      <c r="D701" s="44"/>
      <c r="E701" s="44"/>
      <c r="F701" s="44"/>
      <c r="G701" s="44"/>
      <c r="H701" s="44"/>
    </row>
    <row r="702" spans="4:8" ht="18" hidden="1" x14ac:dyDescent="0.25">
      <c r="D702" s="44"/>
      <c r="E702" s="44"/>
      <c r="F702" s="44"/>
      <c r="G702" s="44"/>
      <c r="H702" s="44"/>
    </row>
    <row r="703" spans="4:8" ht="18" hidden="1" x14ac:dyDescent="0.25">
      <c r="D703" s="44"/>
      <c r="E703" s="44"/>
      <c r="F703" s="44"/>
      <c r="G703" s="44"/>
      <c r="H703" s="44"/>
    </row>
    <row r="704" spans="4:8" ht="18" hidden="1" x14ac:dyDescent="0.25">
      <c r="D704" s="44"/>
      <c r="E704" s="44"/>
      <c r="F704" s="44"/>
      <c r="G704" s="44"/>
      <c r="H704" s="44"/>
    </row>
    <row r="705" spans="4:8" ht="18" hidden="1" x14ac:dyDescent="0.25">
      <c r="D705" s="44"/>
      <c r="E705" s="44"/>
      <c r="F705" s="44"/>
      <c r="G705" s="44"/>
      <c r="H705" s="44"/>
    </row>
    <row r="706" spans="4:8" ht="18" hidden="1" x14ac:dyDescent="0.25">
      <c r="D706" s="44"/>
      <c r="E706" s="44"/>
      <c r="F706" s="44"/>
      <c r="G706" s="44"/>
      <c r="H706" s="44"/>
    </row>
    <row r="707" spans="4:8" ht="18" hidden="1" x14ac:dyDescent="0.25">
      <c r="D707" s="44"/>
      <c r="E707" s="44"/>
      <c r="F707" s="44"/>
      <c r="G707" s="44"/>
      <c r="H707" s="44"/>
    </row>
    <row r="708" spans="4:8" ht="18" hidden="1" x14ac:dyDescent="0.25">
      <c r="D708" s="44"/>
      <c r="E708" s="44"/>
      <c r="F708" s="44"/>
      <c r="G708" s="44"/>
      <c r="H708" s="44"/>
    </row>
    <row r="709" spans="4:8" ht="18" hidden="1" x14ac:dyDescent="0.25">
      <c r="D709" s="44"/>
      <c r="E709" s="44"/>
      <c r="F709" s="44"/>
      <c r="G709" s="44"/>
      <c r="H709" s="44"/>
    </row>
    <row r="710" spans="4:8" ht="18" hidden="1" x14ac:dyDescent="0.25">
      <c r="D710" s="44"/>
      <c r="E710" s="44"/>
      <c r="F710" s="44"/>
      <c r="G710" s="44"/>
      <c r="H710" s="44"/>
    </row>
    <row r="711" spans="4:8" ht="18" hidden="1" x14ac:dyDescent="0.25">
      <c r="D711" s="44"/>
      <c r="E711" s="44"/>
      <c r="F711" s="44"/>
      <c r="G711" s="44"/>
      <c r="H711" s="44"/>
    </row>
    <row r="712" spans="4:8" ht="18" hidden="1" x14ac:dyDescent="0.25">
      <c r="D712" s="44"/>
      <c r="E712" s="44"/>
      <c r="F712" s="44"/>
      <c r="G712" s="44"/>
      <c r="H712" s="44"/>
    </row>
    <row r="713" spans="4:8" ht="18" hidden="1" x14ac:dyDescent="0.25">
      <c r="D713" s="44"/>
      <c r="E713" s="44"/>
      <c r="F713" s="44"/>
      <c r="G713" s="44"/>
      <c r="H713" s="44"/>
    </row>
    <row r="714" spans="4:8" hidden="1" x14ac:dyDescent="0.25"/>
  </sheetData>
  <mergeCells count="18">
    <mergeCell ref="F8:H8"/>
    <mergeCell ref="F9:G9"/>
    <mergeCell ref="B13:C13"/>
    <mergeCell ref="F10:G10"/>
    <mergeCell ref="F11:G11"/>
    <mergeCell ref="F12:G12"/>
    <mergeCell ref="F13:G13"/>
    <mergeCell ref="B8:C8"/>
    <mergeCell ref="B9:C9"/>
    <mergeCell ref="B10:C10"/>
    <mergeCell ref="B11:C11"/>
    <mergeCell ref="B12:C12"/>
    <mergeCell ref="B2:E3"/>
    <mergeCell ref="F2:H2"/>
    <mergeCell ref="F3:H3"/>
    <mergeCell ref="B7:D7"/>
    <mergeCell ref="F7:H7"/>
    <mergeCell ref="B5:H5"/>
  </mergeCells>
  <conditionalFormatting sqref="D9 D33:H404 H11:H13">
    <cfRule type="expression" dxfId="19" priority="31">
      <formula>$D$8="No"</formula>
    </cfRule>
    <cfRule type="expression" dxfId="18" priority="32">
      <formula>$D$8="Yen (¥)"</formula>
    </cfRule>
    <cfRule type="expression" dxfId="17" priority="33">
      <formula>$D$8="Euro (€)"</formula>
    </cfRule>
    <cfRule type="expression" dxfId="16" priority="34">
      <formula>$D$8="Pound (£)"</formula>
    </cfRule>
    <cfRule type="expression" dxfId="15" priority="36">
      <formula>$D$8="Rupee (₹)"</formula>
    </cfRule>
  </conditionalFormatting>
  <conditionalFormatting sqref="D12">
    <cfRule type="expression" dxfId="14" priority="15">
      <formula>$D$8="Rupee (₹)"</formula>
    </cfRule>
  </conditionalFormatting>
  <conditionalFormatting sqref="D12">
    <cfRule type="expression" dxfId="13" priority="14">
      <formula>$D$8="Pound (£)"</formula>
    </cfRule>
  </conditionalFormatting>
  <conditionalFormatting sqref="D12">
    <cfRule type="expression" dxfId="12" priority="13">
      <formula>$D$8="Euro (€)"</formula>
    </cfRule>
  </conditionalFormatting>
  <conditionalFormatting sqref="D12">
    <cfRule type="expression" dxfId="11" priority="12">
      <formula>$D$8="Yen (¥)"</formula>
    </cfRule>
  </conditionalFormatting>
  <conditionalFormatting sqref="D12">
    <cfRule type="expression" dxfId="10" priority="11">
      <formula>$D$8="No"</formula>
    </cfRule>
  </conditionalFormatting>
  <conditionalFormatting sqref="D33 D398:D400">
    <cfRule type="expression" dxfId="9" priority="10">
      <formula>#REF!="Rupee (₹)"</formula>
    </cfRule>
  </conditionalFormatting>
  <conditionalFormatting sqref="D33 D398:D400">
    <cfRule type="expression" dxfId="8" priority="9">
      <formula>#REF!="Pound (£)"</formula>
    </cfRule>
  </conditionalFormatting>
  <conditionalFormatting sqref="D33 D398:D400">
    <cfRule type="expression" dxfId="7" priority="8">
      <formula>#REF!="Euro (€)"</formula>
    </cfRule>
  </conditionalFormatting>
  <conditionalFormatting sqref="D33 D398:D400">
    <cfRule type="expression" dxfId="6" priority="7">
      <formula>#REF!="Yen (¥)"</formula>
    </cfRule>
  </conditionalFormatting>
  <conditionalFormatting sqref="D33 D398:D400">
    <cfRule type="expression" dxfId="5" priority="6">
      <formula>#REF!="No Currency"</formula>
    </cfRule>
  </conditionalFormatting>
  <conditionalFormatting sqref="D34:D400">
    <cfRule type="expression" dxfId="4" priority="5">
      <formula>#REF!="Rupee (₹)"</formula>
    </cfRule>
  </conditionalFormatting>
  <conditionalFormatting sqref="D34:D400">
    <cfRule type="expression" dxfId="3" priority="4">
      <formula>#REF!="Pound (£)"</formula>
    </cfRule>
  </conditionalFormatting>
  <conditionalFormatting sqref="D34:D400">
    <cfRule type="expression" dxfId="2" priority="3">
      <formula>#REF!="Euro (€)"</formula>
    </cfRule>
  </conditionalFormatting>
  <conditionalFormatting sqref="D34:D400">
    <cfRule type="expression" dxfId="1" priority="2">
      <formula>#REF!="Yen (¥)"</formula>
    </cfRule>
  </conditionalFormatting>
  <conditionalFormatting sqref="D34:D400">
    <cfRule type="expression" dxfId="0" priority="1">
      <formula>#REF!="No Currency"</formula>
    </cfRule>
  </conditionalFormatting>
  <dataValidations count="2">
    <dataValidation type="list" showInputMessage="1" showErrorMessage="1" sqref="D8">
      <formula1>"Dollar ($), Pound (£), Euro (€), Rupee (₹), Yen (¥), No"</formula1>
    </dataValidation>
    <dataValidation type="list" allowBlank="1" showInputMessage="1" showErrorMessage="1" sqref="D11">
      <formula1>"Monthly Rate, Yearly Rate"</formula1>
    </dataValidation>
  </dataValidations>
  <pageMargins left="0.39370078740157483" right="0.39370078740157483" top="0.39370078740157483" bottom="0.39370078740157483" header="0.31496062992125984" footer="0.31496062992125984"/>
  <pageSetup scale="74" fitToHeight="0"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1"/>
  <sheetViews>
    <sheetView workbookViewId="0"/>
  </sheetViews>
  <sheetFormatPr defaultColWidth="8.8984375" defaultRowHeight="13.8" x14ac:dyDescent="0.25"/>
  <cols>
    <col min="1" max="1" width="28.59765625" bestFit="1" customWidth="1"/>
    <col min="2" max="2" width="15.59765625" bestFit="1" customWidth="1"/>
    <col min="3" max="3" width="9.69921875" customWidth="1"/>
    <col min="4" max="4" width="10.5" bestFit="1" customWidth="1"/>
    <col min="5" max="5" width="8.09765625" style="12" customWidth="1"/>
    <col min="6" max="6" width="15.796875" style="16" bestFit="1" customWidth="1"/>
    <col min="7" max="7" width="15" style="16" bestFit="1" customWidth="1"/>
    <col min="8" max="8" width="13.796875" style="16" bestFit="1" customWidth="1"/>
    <col min="9" max="9" width="15.59765625" style="16" bestFit="1" customWidth="1"/>
  </cols>
  <sheetData>
    <row r="1" spans="1:27" s="22" customFormat="1" ht="14.4" x14ac:dyDescent="0.25">
      <c r="A1" s="17" t="s">
        <v>8</v>
      </c>
      <c r="B1" s="18"/>
      <c r="C1" s="1"/>
      <c r="D1" s="1"/>
      <c r="E1" s="19" t="s">
        <v>6</v>
      </c>
      <c r="F1" s="20" t="s">
        <v>22</v>
      </c>
      <c r="G1" s="20" t="s">
        <v>23</v>
      </c>
      <c r="H1" s="21" t="s">
        <v>27</v>
      </c>
      <c r="I1" s="20" t="s">
        <v>24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 x14ac:dyDescent="0.25">
      <c r="A2" s="6"/>
      <c r="B2" s="5"/>
      <c r="C2" s="5"/>
      <c r="D2" s="5"/>
      <c r="E2" s="10">
        <f>IF($B$8="","",YEAR($B$8))</f>
        <v>2025</v>
      </c>
      <c r="F2" s="14">
        <f>IF(E2="","",SUMIFS('Loan Payoff Calculator'!$E$30:$E$403,'Loan Payoff Calculator'!$C$30:$C$403,"&gt;="&amp;DATE(E2,1,1),'Loan Payoff Calculator'!$C$30:$C$403,"&lt;="&amp;DATE(E2,12,31)))</f>
        <v>14279.229121950957</v>
      </c>
      <c r="G2" s="14">
        <f>IF(E2="","",SUMIFS('Loan Payoff Calculator'!$F$30:$F$403,'Loan Payoff Calculator'!$C$30:$C$403,"&gt;="&amp;DATE(E2,1,1),'Loan Payoff Calculator'!$C$30:$C$403,"&lt;="&amp;DATE(E2,12,31)))</f>
        <v>305879.52395304898</v>
      </c>
      <c r="H2" s="14">
        <f>IF(E2="","",SUMIFS('Loan Payoff Calculator'!$G$30:$G$403,'Loan Payoff Calculator'!$C$30:$C$403,"&gt;="&amp;DATE(E2,1,1),'Loan Payoff Calculator'!$C$30:$C$403,"&lt;="&amp;DATE(E2,12,31)))</f>
        <v>0</v>
      </c>
      <c r="I2" s="14">
        <f>IF(E2="","",B3-(F2+H2))</f>
        <v>4985720.7708780486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" x14ac:dyDescent="0.25">
      <c r="A3" s="6" t="s">
        <v>2</v>
      </c>
      <c r="B3" s="13">
        <f>'Loan Payoff Calculator'!$D$9</f>
        <v>5000000</v>
      </c>
      <c r="C3" s="5"/>
      <c r="D3" s="5"/>
      <c r="E3" s="10">
        <f>IF(E2&lt;YEAR($B$9),E2+1,NA())</f>
        <v>2026</v>
      </c>
      <c r="F3" s="14">
        <f>IF(E3="","",SUMIFS('Loan Payoff Calculator'!$E$30:$E$403,'Loan Payoff Calculator'!$C$30:$C$403,"&gt;="&amp;DATE(E3,1,1),'Loan Payoff Calculator'!$C$30:$C$403,"&lt;="&amp;DATE(E3,12,31)))</f>
        <v>26598.80530429499</v>
      </c>
      <c r="G3" s="14">
        <f>IF(E3="","",SUMIFS('Loan Payoff Calculator'!$F$30:$F$403,'Loan Payoff Calculator'!$C$30:$C$403,"&gt;="&amp;DATE(E3,1,1),'Loan Payoff Calculator'!$C$30:$C$403,"&lt;="&amp;DATE(E3,12,31)))</f>
        <v>522244.77139570494</v>
      </c>
      <c r="H3" s="14">
        <f>IF(E3="","",SUMIFS('Loan Payoff Calculator'!$G$30:$G$403,'Loan Payoff Calculator'!$C$30:$C$403,"&gt;="&amp;DATE(E3,1,1),'Loan Payoff Calculator'!$C$30:$C$403,"&lt;="&amp;DATE(E3,12,31)))</f>
        <v>0</v>
      </c>
      <c r="I3" s="14">
        <f>IF(E3="","",IF(ROUND(I2,0)-ROUND((F3+H3),0)=0,0,I2-(F3+H3)))</f>
        <v>4959121.9655737532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8" x14ac:dyDescent="0.35">
      <c r="A4" s="6" t="s">
        <v>3</v>
      </c>
      <c r="B4" s="3">
        <f>'Loan Payoff Calculator'!$D$10</f>
        <v>0.105</v>
      </c>
      <c r="C4" s="7"/>
      <c r="D4" s="7"/>
      <c r="E4" s="10">
        <f t="shared" ref="E4:E67" si="0">IF(E3&lt;YEAR($B$9),E3+1,NA())</f>
        <v>2027</v>
      </c>
      <c r="F4" s="14">
        <f>IF(E4="","",SUMIFS('Loan Payoff Calculator'!$E$30:$E$403,'Loan Payoff Calculator'!$C$30:$C$403,"&gt;="&amp;DATE(E4,1,1),'Loan Payoff Calculator'!$C$30:$C$403,"&lt;="&amp;DATE(E4,12,31)))</f>
        <v>29530.085426724458</v>
      </c>
      <c r="G4" s="14">
        <f>IF(E4="","",SUMIFS('Loan Payoff Calculator'!$F$30:$F$403,'Loan Payoff Calculator'!$C$30:$C$403,"&gt;="&amp;DATE(E4,1,1),'Loan Payoff Calculator'!$C$30:$C$403,"&lt;="&amp;DATE(E4,12,31)))</f>
        <v>519313.49127327546</v>
      </c>
      <c r="H4" s="14">
        <f>IF(E4="","",SUMIFS('Loan Payoff Calculator'!$G$30:$G$403,'Loan Payoff Calculator'!$C$30:$C$403,"&gt;="&amp;DATE(E4,1,1),'Loan Payoff Calculator'!$C$30:$C$403,"&lt;="&amp;DATE(E4,12,31)))</f>
        <v>0</v>
      </c>
      <c r="I4" s="14">
        <f t="shared" ref="I4:I67" si="1">IF(E4="","",IF(ROUND(I3,0)-ROUND((F4+H4),0)=0,0,I3-(F4+H4)))</f>
        <v>4929591.8801470287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8" x14ac:dyDescent="0.35">
      <c r="A5" s="6" t="s">
        <v>4</v>
      </c>
      <c r="B5" s="2">
        <f>'Loan Payoff Calculator'!$H$9/$B$6</f>
        <v>29.999999998404547</v>
      </c>
      <c r="C5" s="7"/>
      <c r="D5" s="7"/>
      <c r="E5" s="10">
        <f t="shared" si="0"/>
        <v>2028</v>
      </c>
      <c r="F5" s="14">
        <f>IF(E5="","",SUMIFS('Loan Payoff Calculator'!$E$30:$E$403,'Loan Payoff Calculator'!$C$30:$C$403,"&gt;="&amp;DATE(E5,1,1),'Loan Payoff Calculator'!$C$30:$C$403,"&lt;="&amp;DATE(E5,12,31)))</f>
        <v>32784.402732886418</v>
      </c>
      <c r="G5" s="14">
        <f>IF(E5="","",SUMIFS('Loan Payoff Calculator'!$F$30:$F$403,'Loan Payoff Calculator'!$C$30:$C$403,"&gt;="&amp;DATE(E5,1,1),'Loan Payoff Calculator'!$C$30:$C$403,"&lt;="&amp;DATE(E5,12,31)))</f>
        <v>516059.17396711354</v>
      </c>
      <c r="H5" s="14">
        <f>IF(E5="","",SUMIFS('Loan Payoff Calculator'!$G$30:$G$403,'Loan Payoff Calculator'!$C$30:$C$403,"&gt;="&amp;DATE(E5,1,1),'Loan Payoff Calculator'!$C$30:$C$403,"&lt;="&amp;DATE(E5,12,31)))</f>
        <v>0</v>
      </c>
      <c r="I5" s="14">
        <f t="shared" si="1"/>
        <v>4896807.4774141423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8" x14ac:dyDescent="0.35">
      <c r="A6" s="6" t="s">
        <v>20</v>
      </c>
      <c r="B6" s="2">
        <v>12</v>
      </c>
      <c r="C6" s="46">
        <f>INDEX({1;12},MATCH('Loan Payoff Calculator'!$D$11,{"Monthly Rate";"Yearly Rate"},0))</f>
        <v>12</v>
      </c>
      <c r="D6" s="7"/>
      <c r="E6" s="10">
        <f t="shared" si="0"/>
        <v>2029</v>
      </c>
      <c r="F6" s="14">
        <f>IF(E6="","",SUMIFS('Loan Payoff Calculator'!$E$30:$E$403,'Loan Payoff Calculator'!$C$30:$C$403,"&gt;="&amp;DATE(E6,1,1),'Loan Payoff Calculator'!$C$30:$C$403,"&lt;="&amp;DATE(E6,12,31)))</f>
        <v>36397.357035052679</v>
      </c>
      <c r="G6" s="14">
        <f>IF(E6="","",SUMIFS('Loan Payoff Calculator'!$F$30:$F$403,'Loan Payoff Calculator'!$C$30:$C$403,"&gt;="&amp;DATE(E6,1,1),'Loan Payoff Calculator'!$C$30:$C$403,"&lt;="&amp;DATE(E6,12,31)))</f>
        <v>512446.21966494725</v>
      </c>
      <c r="H6" s="14">
        <f>IF(E6="","",SUMIFS('Loan Payoff Calculator'!$G$30:$G$403,'Loan Payoff Calculator'!$C$30:$C$403,"&gt;="&amp;DATE(E6,1,1),'Loan Payoff Calculator'!$C$30:$C$403,"&lt;="&amp;DATE(E6,12,31)))</f>
        <v>0</v>
      </c>
      <c r="I6" s="14">
        <f t="shared" si="1"/>
        <v>4860410.1203790894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8" x14ac:dyDescent="0.35">
      <c r="A7" s="6" t="s">
        <v>21</v>
      </c>
      <c r="B7" s="4">
        <v>1</v>
      </c>
      <c r="C7" s="4">
        <f>B6*B7</f>
        <v>12</v>
      </c>
      <c r="D7" s="7"/>
      <c r="E7" s="10">
        <f t="shared" si="0"/>
        <v>2030</v>
      </c>
      <c r="F7" s="14">
        <f>IF(E7="","",SUMIFS('Loan Payoff Calculator'!$E$30:$E$403,'Loan Payoff Calculator'!$C$30:$C$403,"&gt;="&amp;DATE(E7,1,1),'Loan Payoff Calculator'!$C$30:$C$403,"&lt;="&amp;DATE(E7,12,31)))</f>
        <v>40408.47136764248</v>
      </c>
      <c r="G7" s="14">
        <f>IF(E7="","",SUMIFS('Loan Payoff Calculator'!$F$30:$F$403,'Loan Payoff Calculator'!$C$30:$C$403,"&gt;="&amp;DATE(E7,1,1),'Loan Payoff Calculator'!$C$30:$C$403,"&lt;="&amp;DATE(E7,12,31)))</f>
        <v>508435.10533235752</v>
      </c>
      <c r="H7" s="14">
        <f>IF(E7="","",SUMIFS('Loan Payoff Calculator'!$G$30:$G$403,'Loan Payoff Calculator'!$C$30:$C$403,"&gt;="&amp;DATE(E7,1,1),'Loan Payoff Calculator'!$C$30:$C$403,"&lt;="&amp;DATE(E7,12,31)))</f>
        <v>0</v>
      </c>
      <c r="I7" s="14">
        <f t="shared" si="1"/>
        <v>4820001.6490114471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8" x14ac:dyDescent="0.35">
      <c r="A8" s="6" t="s">
        <v>25</v>
      </c>
      <c r="B8" s="8">
        <f>'Loan Payoff Calculator'!$D$13</f>
        <v>45809</v>
      </c>
      <c r="C8" s="7"/>
      <c r="D8" s="7"/>
      <c r="E8" s="10">
        <f t="shared" si="0"/>
        <v>2031</v>
      </c>
      <c r="F8" s="14">
        <f>IF(E8="","",SUMIFS('Loan Payoff Calculator'!$E$30:$E$403,'Loan Payoff Calculator'!$C$30:$C$403,"&gt;="&amp;DATE(E8,1,1),'Loan Payoff Calculator'!$C$30:$C$403,"&lt;="&amp;DATE(E8,12,31)))</f>
        <v>44861.624339840317</v>
      </c>
      <c r="G8" s="14">
        <f>IF(E8="","",SUMIFS('Loan Payoff Calculator'!$F$30:$F$403,'Loan Payoff Calculator'!$C$30:$C$403,"&gt;="&amp;DATE(E8,1,1),'Loan Payoff Calculator'!$C$30:$C$403,"&lt;="&amp;DATE(E8,12,31)))</f>
        <v>503981.95236015972</v>
      </c>
      <c r="H8" s="14">
        <f>IF(E8="","",SUMIFS('Loan Payoff Calculator'!$G$30:$G$403,'Loan Payoff Calculator'!$C$30:$C$403,"&gt;="&amp;DATE(E8,1,1),'Loan Payoff Calculator'!$C$30:$C$403,"&lt;="&amp;DATE(E8,12,31)))</f>
        <v>0</v>
      </c>
      <c r="I8" s="14">
        <f t="shared" si="1"/>
        <v>4775140.0246716067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8" x14ac:dyDescent="0.35">
      <c r="A9" s="6" t="s">
        <v>26</v>
      </c>
      <c r="B9" s="8">
        <f>LOOKUP(2,1/('Loan Payoff Calculator'!C32:'Loan Payoff Calculator'!C403&lt;&gt;""),'Loan Payoff Calculator'!C32:'Loan Payoff Calculator'!C403)</f>
        <v>56735</v>
      </c>
      <c r="C9" s="7"/>
      <c r="D9" s="7"/>
      <c r="E9" s="10">
        <f t="shared" si="0"/>
        <v>2032</v>
      </c>
      <c r="F9" s="14">
        <f>IF(E9="","",SUMIFS('Loan Payoff Calculator'!$E$30:$E$403,'Loan Payoff Calculator'!$C$30:$C$403,"&gt;="&amp;DATE(E9,1,1),'Loan Payoff Calculator'!$C$30:$C$403,"&lt;="&amp;DATE(E9,12,31)))</f>
        <v>49805.530134964101</v>
      </c>
      <c r="G9" s="14">
        <f>IF(E9="","",SUMIFS('Loan Payoff Calculator'!$F$30:$F$403,'Loan Payoff Calculator'!$C$30:$C$403,"&gt;="&amp;DATE(E9,1,1),'Loan Payoff Calculator'!$C$30:$C$403,"&lt;="&amp;DATE(E9,12,31)))</f>
        <v>499038.04656503594</v>
      </c>
      <c r="H9" s="14">
        <f>IF(E9="","",SUMIFS('Loan Payoff Calculator'!$G$30:$G$403,'Loan Payoff Calculator'!$C$30:$C$403,"&gt;="&amp;DATE(E9,1,1),'Loan Payoff Calculator'!$C$30:$C$403,"&lt;="&amp;DATE(E9,12,31)))</f>
        <v>0</v>
      </c>
      <c r="I9" s="14">
        <f t="shared" si="1"/>
        <v>4725334.4945366429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8" x14ac:dyDescent="0.35">
      <c r="A10" s="7"/>
      <c r="C10" s="7"/>
      <c r="D10" s="7"/>
      <c r="E10" s="10">
        <f t="shared" si="0"/>
        <v>2033</v>
      </c>
      <c r="F10" s="14">
        <f>IF(E10="","",SUMIFS('Loan Payoff Calculator'!$E$30:$E$403,'Loan Payoff Calculator'!$C$30:$C$403,"&gt;="&amp;DATE(E10,1,1),'Loan Payoff Calculator'!$C$30:$C$403,"&lt;="&amp;DATE(E10,12,31)))</f>
        <v>55294.271407419386</v>
      </c>
      <c r="G10" s="14">
        <f>IF(E10="","",SUMIFS('Loan Payoff Calculator'!$F$30:$F$403,'Loan Payoff Calculator'!$C$30:$C$403,"&gt;="&amp;DATE(E10,1,1),'Loan Payoff Calculator'!$C$30:$C$403,"&lt;="&amp;DATE(E10,12,31)))</f>
        <v>493549.30529258063</v>
      </c>
      <c r="H10" s="14">
        <f>IF(E10="","",SUMIFS('Loan Payoff Calculator'!$G$30:$G$403,'Loan Payoff Calculator'!$C$30:$C$403,"&gt;="&amp;DATE(E10,1,1),'Loan Payoff Calculator'!$C$30:$C$403,"&lt;="&amp;DATE(E10,12,31)))</f>
        <v>0</v>
      </c>
      <c r="I10" s="14">
        <f t="shared" si="1"/>
        <v>4670040.2231292231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8" x14ac:dyDescent="0.35">
      <c r="A11" s="7"/>
      <c r="B11" s="7"/>
      <c r="C11" s="7"/>
      <c r="D11" s="7"/>
      <c r="E11" s="10">
        <f t="shared" si="0"/>
        <v>2034</v>
      </c>
      <c r="F11" s="14">
        <f>IF(E11="","",SUMIFS('Loan Payoff Calculator'!$E$30:$E$403,'Loan Payoff Calculator'!$C$30:$C$403,"&gt;="&amp;DATE(E11,1,1),'Loan Payoff Calculator'!$C$30:$C$403,"&lt;="&amp;DATE(E11,12,31)))</f>
        <v>61387.890906736509</v>
      </c>
      <c r="G11" s="14">
        <f>IF(E11="","",SUMIFS('Loan Payoff Calculator'!$F$30:$F$403,'Loan Payoff Calculator'!$C$30:$C$403,"&gt;="&amp;DATE(E11,1,1),'Loan Payoff Calculator'!$C$30:$C$403,"&lt;="&amp;DATE(E11,12,31)))</f>
        <v>487455.68579326343</v>
      </c>
      <c r="H11" s="14">
        <f>IF(E11="","",SUMIFS('Loan Payoff Calculator'!$G$30:$G$403,'Loan Payoff Calculator'!$C$30:$C$403,"&gt;="&amp;DATE(E11,1,1),'Loan Payoff Calculator'!$C$30:$C$403,"&lt;="&amp;DATE(E11,12,31)))</f>
        <v>0</v>
      </c>
      <c r="I11" s="14">
        <f t="shared" si="1"/>
        <v>4608652.3322224868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8" x14ac:dyDescent="0.35">
      <c r="A12" s="7"/>
      <c r="B12" s="7"/>
      <c r="C12" s="7"/>
      <c r="D12" s="7"/>
      <c r="E12" s="10">
        <f t="shared" si="0"/>
        <v>2035</v>
      </c>
      <c r="F12" s="14">
        <f>IF(E12="","",SUMIFS('Loan Payoff Calculator'!$E$30:$E$403,'Loan Payoff Calculator'!$C$30:$C$403,"&gt;="&amp;DATE(E12,1,1),'Loan Payoff Calculator'!$C$30:$C$403,"&lt;="&amp;DATE(E12,12,31)))</f>
        <v>68153.04830061899</v>
      </c>
      <c r="G12" s="14">
        <f>IF(E12="","",SUMIFS('Loan Payoff Calculator'!$F$30:$F$403,'Loan Payoff Calculator'!$C$30:$C$403,"&gt;="&amp;DATE(E12,1,1),'Loan Payoff Calculator'!$C$30:$C$403,"&lt;="&amp;DATE(E12,12,31)))</f>
        <v>480690.52839938097</v>
      </c>
      <c r="H12" s="14">
        <f>IF(E12="","",SUMIFS('Loan Payoff Calculator'!$G$30:$G$403,'Loan Payoff Calculator'!$C$30:$C$403,"&gt;="&amp;DATE(E12,1,1),'Loan Payoff Calculator'!$C$30:$C$403,"&lt;="&amp;DATE(E12,12,31)))</f>
        <v>0</v>
      </c>
      <c r="I12" s="14">
        <f t="shared" si="1"/>
        <v>4540499.2839218676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8" x14ac:dyDescent="0.35">
      <c r="A13" s="7"/>
      <c r="B13" s="7"/>
      <c r="C13" s="7"/>
      <c r="D13" s="7"/>
      <c r="E13" s="10">
        <f t="shared" si="0"/>
        <v>2036</v>
      </c>
      <c r="F13" s="14">
        <f>IF(E13="","",SUMIFS('Loan Payoff Calculator'!$E$30:$E$403,'Loan Payoff Calculator'!$C$30:$C$403,"&gt;="&amp;DATE(E13,1,1),'Loan Payoff Calculator'!$C$30:$C$403,"&lt;="&amp;DATE(E13,12,31)))</f>
        <v>75663.749382157112</v>
      </c>
      <c r="G13" s="14">
        <f>IF(E13="","",SUMIFS('Loan Payoff Calculator'!$F$30:$F$403,'Loan Payoff Calculator'!$C$30:$C$403,"&gt;="&amp;DATE(E13,1,1),'Loan Payoff Calculator'!$C$30:$C$403,"&lt;="&amp;DATE(E13,12,31)))</f>
        <v>473179.82731784286</v>
      </c>
      <c r="H13" s="14">
        <f>IF(E13="","",SUMIFS('Loan Payoff Calculator'!$G$30:$G$403,'Loan Payoff Calculator'!$C$30:$C$403,"&gt;="&amp;DATE(E13,1,1),'Loan Payoff Calculator'!$C$30:$C$403,"&lt;="&amp;DATE(E13,12,31)))</f>
        <v>0</v>
      </c>
      <c r="I13" s="14">
        <f t="shared" si="1"/>
        <v>4464835.5345397107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8" x14ac:dyDescent="0.35">
      <c r="A14" s="7"/>
      <c r="B14" s="7"/>
      <c r="C14" s="7"/>
      <c r="D14" s="7"/>
      <c r="E14" s="10">
        <f t="shared" si="0"/>
        <v>2037</v>
      </c>
      <c r="F14" s="14">
        <f>IF(E14="","",SUMIFS('Loan Payoff Calculator'!$E$30:$E$403,'Loan Payoff Calculator'!$C$30:$C$403,"&gt;="&amp;DATE(E14,1,1),'Loan Payoff Calculator'!$C$30:$C$403,"&lt;="&amp;DATE(E14,12,31)))</f>
        <v>84002.155638192926</v>
      </c>
      <c r="G14" s="14">
        <f>IF(E14="","",SUMIFS('Loan Payoff Calculator'!$F$30:$F$403,'Loan Payoff Calculator'!$C$30:$C$403,"&gt;="&amp;DATE(E14,1,1),'Loan Payoff Calculator'!$C$30:$C$403,"&lt;="&amp;DATE(E14,12,31)))</f>
        <v>464841.42106180702</v>
      </c>
      <c r="H14" s="14">
        <f>IF(E14="","",SUMIFS('Loan Payoff Calculator'!$G$30:$G$403,'Loan Payoff Calculator'!$C$30:$C$403,"&gt;="&amp;DATE(E14,1,1),'Loan Payoff Calculator'!$C$30:$C$403,"&lt;="&amp;DATE(E14,12,31)))</f>
        <v>0</v>
      </c>
      <c r="I14" s="14">
        <f t="shared" si="1"/>
        <v>4380833.3789015179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8" x14ac:dyDescent="0.35">
      <c r="A15" s="7"/>
      <c r="B15" s="7"/>
      <c r="C15" s="7"/>
      <c r="D15" s="7"/>
      <c r="E15" s="10">
        <f t="shared" si="0"/>
        <v>2038</v>
      </c>
      <c r="F15" s="14">
        <f>IF(E15="","",SUMIFS('Loan Payoff Calculator'!$E$30:$E$403,'Loan Payoff Calculator'!$C$30:$C$403,"&gt;="&amp;DATE(E15,1,1),'Loan Payoff Calculator'!$C$30:$C$403,"&lt;="&amp;DATE(E15,12,31)))</f>
        <v>93259.483034912671</v>
      </c>
      <c r="G15" s="14">
        <f>IF(E15="","",SUMIFS('Loan Payoff Calculator'!$F$30:$F$403,'Loan Payoff Calculator'!$C$30:$C$403,"&gt;="&amp;DATE(E15,1,1),'Loan Payoff Calculator'!$C$30:$C$403,"&lt;="&amp;DATE(E15,12,31)))</f>
        <v>455584.0936650873</v>
      </c>
      <c r="H15" s="14">
        <f>IF(E15="","",SUMIFS('Loan Payoff Calculator'!$G$30:$G$403,'Loan Payoff Calculator'!$C$30:$C$403,"&gt;="&amp;DATE(E15,1,1),'Loan Payoff Calculator'!$C$30:$C$403,"&lt;="&amp;DATE(E15,12,31)))</f>
        <v>0</v>
      </c>
      <c r="I15" s="14">
        <f t="shared" si="1"/>
        <v>4287573.8958666055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8" x14ac:dyDescent="0.35">
      <c r="A16" s="7"/>
      <c r="B16" s="7"/>
      <c r="C16" s="7"/>
      <c r="D16" s="7"/>
      <c r="E16" s="10">
        <f t="shared" si="0"/>
        <v>2039</v>
      </c>
      <c r="F16" s="14">
        <f>IF(E16="","",SUMIFS('Loan Payoff Calculator'!$E$30:$E$403,'Loan Payoff Calculator'!$C$30:$C$403,"&gt;="&amp;DATE(E16,1,1),'Loan Payoff Calculator'!$C$30:$C$403,"&lt;="&amp;DATE(E16,12,31)))</f>
        <v>103536.99985271326</v>
      </c>
      <c r="G16" s="14">
        <f>IF(E16="","",SUMIFS('Loan Payoff Calculator'!$F$30:$F$403,'Loan Payoff Calculator'!$C$30:$C$403,"&gt;="&amp;DATE(E16,1,1),'Loan Payoff Calculator'!$C$30:$C$403,"&lt;="&amp;DATE(E16,12,31)))</f>
        <v>445306.57684728672</v>
      </c>
      <c r="H16" s="14">
        <f>IF(E16="","",SUMIFS('Loan Payoff Calculator'!$G$30:$G$403,'Loan Payoff Calculator'!$C$30:$C$403,"&gt;="&amp;DATE(E16,1,1),'Loan Payoff Calculator'!$C$30:$C$403,"&lt;="&amp;DATE(E16,12,31)))</f>
        <v>0</v>
      </c>
      <c r="I16" s="14">
        <f t="shared" si="1"/>
        <v>4184036.8960138923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8" x14ac:dyDescent="0.35">
      <c r="A17" s="7"/>
      <c r="B17" s="7"/>
      <c r="C17" s="7"/>
      <c r="D17" s="7"/>
      <c r="E17" s="10">
        <f t="shared" si="0"/>
        <v>2040</v>
      </c>
      <c r="F17" s="14">
        <f>IF(E17="","",SUMIFS('Loan Payoff Calculator'!$E$30:$E$403,'Loan Payoff Calculator'!$C$30:$C$403,"&gt;="&amp;DATE(E17,1,1),'Loan Payoff Calculator'!$C$30:$C$403,"&lt;="&amp;DATE(E17,12,31)))</f>
        <v>114947.13448591201</v>
      </c>
      <c r="G17" s="14">
        <f>IF(E17="","",SUMIFS('Loan Payoff Calculator'!$F$30:$F$403,'Loan Payoff Calculator'!$C$30:$C$403,"&gt;="&amp;DATE(E17,1,1),'Loan Payoff Calculator'!$C$30:$C$403,"&lt;="&amp;DATE(E17,12,31)))</f>
        <v>433896.44221408799</v>
      </c>
      <c r="H17" s="14">
        <f>IF(E17="","",SUMIFS('Loan Payoff Calculator'!$G$30:$G$403,'Loan Payoff Calculator'!$C$30:$C$403,"&gt;="&amp;DATE(E17,1,1),'Loan Payoff Calculator'!$C$30:$C$403,"&lt;="&amp;DATE(E17,12,31)))</f>
        <v>0</v>
      </c>
      <c r="I17" s="14">
        <f t="shared" si="1"/>
        <v>4069089.7615279802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8" x14ac:dyDescent="0.35">
      <c r="A18" s="7"/>
      <c r="B18" s="7"/>
      <c r="C18" s="7"/>
      <c r="D18" s="7"/>
      <c r="E18" s="10">
        <f t="shared" si="0"/>
        <v>2041</v>
      </c>
      <c r="F18" s="14">
        <f>IF(E18="","",SUMIFS('Loan Payoff Calculator'!$E$30:$E$403,'Loan Payoff Calculator'!$C$30:$C$403,"&gt;="&amp;DATE(E18,1,1),'Loan Payoff Calculator'!$C$30:$C$403,"&lt;="&amp;DATE(E18,12,31)))</f>
        <v>127614.70532580916</v>
      </c>
      <c r="G18" s="14">
        <f>IF(E18="","",SUMIFS('Loan Payoff Calculator'!$F$30:$F$403,'Loan Payoff Calculator'!$C$30:$C$403,"&gt;="&amp;DATE(E18,1,1),'Loan Payoff Calculator'!$C$30:$C$403,"&lt;="&amp;DATE(E18,12,31)))</f>
        <v>421228.87137419078</v>
      </c>
      <c r="H18" s="14">
        <f>IF(E18="","",SUMIFS('Loan Payoff Calculator'!$G$30:$G$403,'Loan Payoff Calculator'!$C$30:$C$403,"&gt;="&amp;DATE(E18,1,1),'Loan Payoff Calculator'!$C$30:$C$403,"&lt;="&amp;DATE(E18,12,31)))</f>
        <v>0</v>
      </c>
      <c r="I18" s="14">
        <f t="shared" si="1"/>
        <v>3941475.0562021709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8" x14ac:dyDescent="0.35">
      <c r="A19" s="7"/>
      <c r="B19" s="7"/>
      <c r="C19" s="7"/>
      <c r="D19" s="7"/>
      <c r="E19" s="10">
        <f t="shared" si="0"/>
        <v>2042</v>
      </c>
      <c r="F19" s="14">
        <f>IF(E19="","",SUMIFS('Loan Payoff Calculator'!$E$30:$E$403,'Loan Payoff Calculator'!$C$30:$C$403,"&gt;="&amp;DATE(E19,1,1),'Loan Payoff Calculator'!$C$30:$C$403,"&lt;="&amp;DATE(E19,12,31)))</f>
        <v>141678.28618110594</v>
      </c>
      <c r="G19" s="14">
        <f>IF(E19="","",SUMIFS('Loan Payoff Calculator'!$F$30:$F$403,'Loan Payoff Calculator'!$C$30:$C$403,"&gt;="&amp;DATE(E19,1,1),'Loan Payoff Calculator'!$C$30:$C$403,"&lt;="&amp;DATE(E19,12,31)))</f>
        <v>407165.29051889403</v>
      </c>
      <c r="H19" s="14">
        <f>IF(E19="","",SUMIFS('Loan Payoff Calculator'!$G$30:$G$403,'Loan Payoff Calculator'!$C$30:$C$403,"&gt;="&amp;DATE(E19,1,1),'Loan Payoff Calculator'!$C$30:$C$403,"&lt;="&amp;DATE(E19,12,31)))</f>
        <v>0</v>
      </c>
      <c r="I19" s="14">
        <f t="shared" si="1"/>
        <v>3799796.7700210651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8" x14ac:dyDescent="0.35">
      <c r="A20" s="7"/>
      <c r="B20" s="7"/>
      <c r="C20" s="7"/>
      <c r="D20" s="7"/>
      <c r="E20" s="10">
        <f t="shared" si="0"/>
        <v>2043</v>
      </c>
      <c r="F20" s="14">
        <f>IF(E20="","",SUMIFS('Loan Payoff Calculator'!$E$30:$E$403,'Loan Payoff Calculator'!$C$30:$C$403,"&gt;="&amp;DATE(E20,1,1),'Loan Payoff Calculator'!$C$30:$C$403,"&lt;="&amp;DATE(E20,12,31)))</f>
        <v>157291.72217236459</v>
      </c>
      <c r="G20" s="14">
        <f>IF(E20="","",SUMIFS('Loan Payoff Calculator'!$F$30:$F$403,'Loan Payoff Calculator'!$C$30:$C$403,"&gt;="&amp;DATE(E20,1,1),'Loan Payoff Calculator'!$C$30:$C$403,"&lt;="&amp;DATE(E20,12,31)))</f>
        <v>391551.85452763538</v>
      </c>
      <c r="H20" s="14">
        <f>IF(E20="","",SUMIFS('Loan Payoff Calculator'!$G$30:$G$403,'Loan Payoff Calculator'!$C$30:$C$403,"&gt;="&amp;DATE(E20,1,1),'Loan Payoff Calculator'!$C$30:$C$403,"&lt;="&amp;DATE(E20,12,31)))</f>
        <v>0</v>
      </c>
      <c r="I20" s="14">
        <f t="shared" si="1"/>
        <v>3642505.0478487005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8" x14ac:dyDescent="0.35">
      <c r="A21" s="7"/>
      <c r="B21" s="7"/>
      <c r="C21" s="7"/>
      <c r="D21" s="7"/>
      <c r="E21" s="10">
        <f t="shared" si="0"/>
        <v>2044</v>
      </c>
      <c r="F21" s="14">
        <f>IF(E21="","",SUMIFS('Loan Payoff Calculator'!$E$30:$E$403,'Loan Payoff Calculator'!$C$30:$C$403,"&gt;="&amp;DATE(E21,1,1),'Loan Payoff Calculator'!$C$30:$C$403,"&lt;="&amp;DATE(E21,12,31)))</f>
        <v>174625.8126832686</v>
      </c>
      <c r="G21" s="14">
        <f>IF(E21="","",SUMIFS('Loan Payoff Calculator'!$F$30:$F$403,'Loan Payoff Calculator'!$C$30:$C$403,"&gt;="&amp;DATE(E21,1,1),'Loan Payoff Calculator'!$C$30:$C$403,"&lt;="&amp;DATE(E21,12,31)))</f>
        <v>374217.76401673129</v>
      </c>
      <c r="H21" s="14">
        <f>IF(E21="","",SUMIFS('Loan Payoff Calculator'!$G$30:$G$403,'Loan Payoff Calculator'!$C$30:$C$403,"&gt;="&amp;DATE(E21,1,1),'Loan Payoff Calculator'!$C$30:$C$403,"&lt;="&amp;DATE(E21,12,31)))</f>
        <v>0</v>
      </c>
      <c r="I21" s="14">
        <f t="shared" si="1"/>
        <v>3467879.2351654321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8" x14ac:dyDescent="0.35">
      <c r="A22" s="7"/>
      <c r="B22" s="7"/>
      <c r="C22" s="7"/>
      <c r="D22" s="7"/>
      <c r="E22" s="10">
        <f t="shared" si="0"/>
        <v>2045</v>
      </c>
      <c r="F22" s="14">
        <f>IF(E22="","",SUMIFS('Loan Payoff Calculator'!$E$30:$E$403,'Loan Payoff Calculator'!$C$30:$C$403,"&gt;="&amp;DATE(E22,1,1),'Loan Payoff Calculator'!$C$30:$C$403,"&lt;="&amp;DATE(E22,12,31)))</f>
        <v>193870.17977891848</v>
      </c>
      <c r="G22" s="14">
        <f>IF(E22="","",SUMIFS('Loan Payoff Calculator'!$F$30:$F$403,'Loan Payoff Calculator'!$C$30:$C$403,"&gt;="&amp;DATE(E22,1,1),'Loan Payoff Calculator'!$C$30:$C$403,"&lt;="&amp;DATE(E22,12,31)))</f>
        <v>354973.39692108147</v>
      </c>
      <c r="H22" s="14">
        <f>IF(E22="","",SUMIFS('Loan Payoff Calculator'!$G$30:$G$403,'Loan Payoff Calculator'!$C$30:$C$403,"&gt;="&amp;DATE(E22,1,1),'Loan Payoff Calculator'!$C$30:$C$403,"&lt;="&amp;DATE(E22,12,31)))</f>
        <v>0</v>
      </c>
      <c r="I22" s="14">
        <f t="shared" si="1"/>
        <v>3274009.0553865135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8" x14ac:dyDescent="0.35">
      <c r="A23" s="7"/>
      <c r="B23" s="7"/>
      <c r="C23" s="7"/>
      <c r="D23" s="7"/>
      <c r="E23" s="10">
        <f t="shared" si="0"/>
        <v>2046</v>
      </c>
      <c r="F23" s="14">
        <f>IF(E23="","",SUMIFS('Loan Payoff Calculator'!$E$30:$E$403,'Loan Payoff Calculator'!$C$30:$C$403,"&gt;="&amp;DATE(E23,1,1),'Loan Payoff Calculator'!$C$30:$C$403,"&lt;="&amp;DATE(E23,12,31)))</f>
        <v>215235.34253027054</v>
      </c>
      <c r="G23" s="14">
        <f>IF(E23="","",SUMIFS('Loan Payoff Calculator'!$F$30:$F$403,'Loan Payoff Calculator'!$C$30:$C$403,"&gt;="&amp;DATE(E23,1,1),'Loan Payoff Calculator'!$C$30:$C$403,"&lt;="&amp;DATE(E23,12,31)))</f>
        <v>333608.2341697294</v>
      </c>
      <c r="H23" s="14">
        <f>IF(E23="","",SUMIFS('Loan Payoff Calculator'!$G$30:$G$403,'Loan Payoff Calculator'!$C$30:$C$403,"&gt;="&amp;DATE(E23,1,1),'Loan Payoff Calculator'!$C$30:$C$403,"&lt;="&amp;DATE(E23,12,31)))</f>
        <v>0</v>
      </c>
      <c r="I23" s="14">
        <f t="shared" si="1"/>
        <v>3058773.7128562429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8" x14ac:dyDescent="0.35">
      <c r="A24" s="7"/>
      <c r="B24" s="7"/>
      <c r="C24" s="7"/>
      <c r="D24" s="7"/>
      <c r="E24" s="10">
        <f t="shared" si="0"/>
        <v>2047</v>
      </c>
      <c r="F24" s="14">
        <f>IF(E24="","",SUMIFS('Loan Payoff Calculator'!$E$30:$E$403,'Loan Payoff Calculator'!$C$30:$C$403,"&gt;="&amp;DATE(E24,1,1),'Loan Payoff Calculator'!$C$30:$C$403,"&lt;="&amp;DATE(E24,12,31)))</f>
        <v>238955.01993628647</v>
      </c>
      <c r="G24" s="14">
        <f>IF(E24="","",SUMIFS('Loan Payoff Calculator'!$F$30:$F$403,'Loan Payoff Calculator'!$C$30:$C$403,"&gt;="&amp;DATE(E24,1,1),'Loan Payoff Calculator'!$C$30:$C$403,"&lt;="&amp;DATE(E24,12,31)))</f>
        <v>309888.55676371348</v>
      </c>
      <c r="H24" s="14">
        <f>IF(E24="","",SUMIFS('Loan Payoff Calculator'!$G$30:$G$403,'Loan Payoff Calculator'!$C$30:$C$403,"&gt;="&amp;DATE(E24,1,1),'Loan Payoff Calculator'!$C$30:$C$403,"&lt;="&amp;DATE(E24,12,31)))</f>
        <v>0</v>
      </c>
      <c r="I24" s="14">
        <f t="shared" si="1"/>
        <v>2819818.6929199565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8" x14ac:dyDescent="0.35">
      <c r="A25" s="7"/>
      <c r="B25" s="7"/>
      <c r="C25" s="7"/>
      <c r="D25" s="7"/>
      <c r="E25" s="10">
        <f t="shared" si="0"/>
        <v>2048</v>
      </c>
      <c r="F25" s="14">
        <f>IF(E25="","",SUMIFS('Loan Payoff Calculator'!$E$30:$E$403,'Loan Payoff Calculator'!$C$30:$C$403,"&gt;="&amp;DATE(E25,1,1),'Loan Payoff Calculator'!$C$30:$C$403,"&lt;="&amp;DATE(E25,12,31)))</f>
        <v>265288.68763604935</v>
      </c>
      <c r="G25" s="14">
        <f>IF(E25="","",SUMIFS('Loan Payoff Calculator'!$F$30:$F$403,'Loan Payoff Calculator'!$C$30:$C$403,"&gt;="&amp;DATE(E25,1,1),'Loan Payoff Calculator'!$C$30:$C$403,"&lt;="&amp;DATE(E25,12,31)))</f>
        <v>283554.88906395063</v>
      </c>
      <c r="H25" s="14">
        <f>IF(E25="","",SUMIFS('Loan Payoff Calculator'!$G$30:$G$403,'Loan Payoff Calculator'!$C$30:$C$403,"&gt;="&amp;DATE(E25,1,1),'Loan Payoff Calculator'!$C$30:$C$403,"&lt;="&amp;DATE(E25,12,31)))</f>
        <v>0</v>
      </c>
      <c r="I25" s="14">
        <f t="shared" si="1"/>
        <v>2554530.0052839071</v>
      </c>
      <c r="J25" s="7"/>
      <c r="K25" s="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8" x14ac:dyDescent="0.35">
      <c r="A26" s="7"/>
      <c r="B26" s="7"/>
      <c r="C26" s="7"/>
      <c r="D26" s="7"/>
      <c r="E26" s="10">
        <f t="shared" si="0"/>
        <v>2049</v>
      </c>
      <c r="F26" s="14">
        <f>IF(E26="","",SUMIFS('Loan Payoff Calculator'!$E$30:$E$403,'Loan Payoff Calculator'!$C$30:$C$403,"&gt;="&amp;DATE(E26,1,1),'Loan Payoff Calculator'!$C$30:$C$403,"&lt;="&amp;DATE(E26,12,31)))</f>
        <v>294524.41637937777</v>
      </c>
      <c r="G26" s="14">
        <f>IF(E26="","",SUMIFS('Loan Payoff Calculator'!$F$30:$F$403,'Loan Payoff Calculator'!$C$30:$C$403,"&gt;="&amp;DATE(E26,1,1),'Loan Payoff Calculator'!$C$30:$C$403,"&lt;="&amp;DATE(E26,12,31)))</f>
        <v>254319.16032062221</v>
      </c>
      <c r="H26" s="14">
        <f>IF(E26="","",SUMIFS('Loan Payoff Calculator'!$G$30:$G$403,'Loan Payoff Calculator'!$C$30:$C$403,"&gt;="&amp;DATE(E26,1,1),'Loan Payoff Calculator'!$C$30:$C$403,"&lt;="&amp;DATE(E26,12,31)))</f>
        <v>0</v>
      </c>
      <c r="I26" s="14">
        <f t="shared" si="1"/>
        <v>2260005.5889045293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8" x14ac:dyDescent="0.35">
      <c r="A27" s="7"/>
      <c r="B27" s="7"/>
      <c r="C27" s="7"/>
      <c r="D27" s="7"/>
      <c r="E27" s="10">
        <f t="shared" si="0"/>
        <v>2050</v>
      </c>
      <c r="F27" s="14">
        <f>IF(E27="","",SUMIFS('Loan Payoff Calculator'!$E$30:$E$403,'Loan Payoff Calculator'!$C$30:$C$403,"&gt;="&amp;DATE(E27,1,1),'Loan Payoff Calculator'!$C$30:$C$403,"&lt;="&amp;DATE(E27,12,31)))</f>
        <v>326982.02330669458</v>
      </c>
      <c r="G27" s="14">
        <f>IF(E27="","",SUMIFS('Loan Payoff Calculator'!$F$30:$F$403,'Loan Payoff Calculator'!$C$30:$C$403,"&gt;="&amp;DATE(E27,1,1),'Loan Payoff Calculator'!$C$30:$C$403,"&lt;="&amp;DATE(E27,12,31)))</f>
        <v>221861.55339330542</v>
      </c>
      <c r="H27" s="14">
        <f>IF(E27="","",SUMIFS('Loan Payoff Calculator'!$G$30:$G$403,'Loan Payoff Calculator'!$C$30:$C$403,"&gt;="&amp;DATE(E27,1,1),'Loan Payoff Calculator'!$C$30:$C$403,"&lt;="&amp;DATE(E27,12,31)))</f>
        <v>0</v>
      </c>
      <c r="I27" s="14">
        <f t="shared" si="1"/>
        <v>1933023.5655978348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8" x14ac:dyDescent="0.35">
      <c r="A28" s="7"/>
      <c r="B28" s="7"/>
      <c r="C28" s="7"/>
      <c r="D28" s="7"/>
      <c r="E28" s="10">
        <f t="shared" si="0"/>
        <v>2051</v>
      </c>
      <c r="F28" s="14">
        <f>IF(E28="","",SUMIFS('Loan Payoff Calculator'!$E$30:$E$403,'Loan Payoff Calculator'!$C$30:$C$403,"&gt;="&amp;DATE(E28,1,1),'Loan Payoff Calculator'!$C$30:$C$403,"&lt;="&amp;DATE(E28,12,31)))</f>
        <v>363016.57051081071</v>
      </c>
      <c r="G28" s="14">
        <f>IF(E28="","",SUMIFS('Loan Payoff Calculator'!$F$30:$F$403,'Loan Payoff Calculator'!$C$30:$C$403,"&gt;="&amp;DATE(E28,1,1),'Loan Payoff Calculator'!$C$30:$C$403,"&lt;="&amp;DATE(E28,12,31)))</f>
        <v>185827.00618918933</v>
      </c>
      <c r="H28" s="14">
        <f>IF(E28="","",SUMIFS('Loan Payoff Calculator'!$G$30:$G$403,'Loan Payoff Calculator'!$C$30:$C$403,"&gt;="&amp;DATE(E28,1,1),'Loan Payoff Calculator'!$C$30:$C$403,"&lt;="&amp;DATE(E28,12,31)))</f>
        <v>0</v>
      </c>
      <c r="I28" s="14">
        <f t="shared" si="1"/>
        <v>1570006.9950870241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8" x14ac:dyDescent="0.35">
      <c r="A29" s="7"/>
      <c r="B29" s="7"/>
      <c r="C29" s="7"/>
      <c r="D29" s="7"/>
      <c r="E29" s="10">
        <f t="shared" si="0"/>
        <v>2052</v>
      </c>
      <c r="F29" s="14">
        <f>IF(E29="","",SUMIFS('Loan Payoff Calculator'!$E$30:$E$403,'Loan Payoff Calculator'!$C$30:$C$403,"&gt;="&amp;DATE(E29,1,1),'Loan Payoff Calculator'!$C$30:$C$403,"&lt;="&amp;DATE(E29,12,31)))</f>
        <v>403022.24915228947</v>
      </c>
      <c r="G29" s="14">
        <f>IF(E29="","",SUMIFS('Loan Payoff Calculator'!$F$30:$F$403,'Loan Payoff Calculator'!$C$30:$C$403,"&gt;="&amp;DATE(E29,1,1),'Loan Payoff Calculator'!$C$30:$C$403,"&lt;="&amp;DATE(E29,12,31)))</f>
        <v>145821.32754771048</v>
      </c>
      <c r="H29" s="14">
        <f>IF(E29="","",SUMIFS('Loan Payoff Calculator'!$G$30:$G$403,'Loan Payoff Calculator'!$C$30:$C$403,"&gt;="&amp;DATE(E29,1,1),'Loan Payoff Calculator'!$C$30:$C$403,"&lt;="&amp;DATE(E29,12,31)))</f>
        <v>0</v>
      </c>
      <c r="I29" s="14">
        <f t="shared" si="1"/>
        <v>1166984.7459347346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8" x14ac:dyDescent="0.35">
      <c r="A30" s="7"/>
      <c r="B30" s="7"/>
      <c r="C30" s="7"/>
      <c r="D30" s="7"/>
      <c r="E30" s="10">
        <f t="shared" si="0"/>
        <v>2053</v>
      </c>
      <c r="F30" s="14">
        <f>IF(E30="","",SUMIFS('Loan Payoff Calculator'!$E$30:$E$403,'Loan Payoff Calculator'!$C$30:$C$403,"&gt;="&amp;DATE(E30,1,1),'Loan Payoff Calculator'!$C$30:$C$403,"&lt;="&amp;DATE(E30,12,31)))</f>
        <v>447436.69161772606</v>
      </c>
      <c r="G30" s="14">
        <f>IF(E30="","",SUMIFS('Loan Payoff Calculator'!$F$30:$F$403,'Loan Payoff Calculator'!$C$30:$C$403,"&gt;="&amp;DATE(E30,1,1),'Loan Payoff Calculator'!$C$30:$C$403,"&lt;="&amp;DATE(E30,12,31)))</f>
        <v>101406.88508227392</v>
      </c>
      <c r="H30" s="14">
        <f>IF(E30="","",SUMIFS('Loan Payoff Calculator'!$G$30:$G$403,'Loan Payoff Calculator'!$C$30:$C$403,"&gt;="&amp;DATE(E30,1,1),'Loan Payoff Calculator'!$C$30:$C$403,"&lt;="&amp;DATE(E30,12,31)))</f>
        <v>0</v>
      </c>
      <c r="I30" s="14">
        <f t="shared" si="1"/>
        <v>719548.05431700847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8" x14ac:dyDescent="0.35">
      <c r="A31" s="7"/>
      <c r="B31" s="7"/>
      <c r="C31" s="7"/>
      <c r="D31" s="7"/>
      <c r="E31" s="10">
        <f t="shared" si="0"/>
        <v>2054</v>
      </c>
      <c r="F31" s="14">
        <f>IF(E31="","",SUMIFS('Loan Payoff Calculator'!$E$30:$E$403,'Loan Payoff Calculator'!$C$30:$C$403,"&gt;="&amp;DATE(E31,1,1),'Loan Payoff Calculator'!$C$30:$C$403,"&lt;="&amp;DATE(E31,12,31)))</f>
        <v>496745.75889274769</v>
      </c>
      <c r="G31" s="14">
        <f>IF(E31="","",SUMIFS('Loan Payoff Calculator'!$F$30:$F$403,'Loan Payoff Calculator'!$C$30:$C$403,"&gt;="&amp;DATE(E31,1,1),'Loan Payoff Calculator'!$C$30:$C$403,"&lt;="&amp;DATE(E31,12,31)))</f>
        <v>52097.817807252286</v>
      </c>
      <c r="H31" s="14">
        <f>IF(E31="","",SUMIFS('Loan Payoff Calculator'!$G$30:$G$403,'Loan Payoff Calculator'!$C$30:$C$403,"&gt;="&amp;DATE(E31,1,1),'Loan Payoff Calculator'!$C$30:$C$403,"&lt;="&amp;DATE(E31,12,31)))</f>
        <v>0</v>
      </c>
      <c r="I31" s="14">
        <f t="shared" si="1"/>
        <v>222802.29542426078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8" x14ac:dyDescent="0.35">
      <c r="A32" s="7"/>
      <c r="B32" s="7"/>
      <c r="C32" s="7"/>
      <c r="D32" s="7"/>
      <c r="E32" s="10">
        <f t="shared" si="0"/>
        <v>2055</v>
      </c>
      <c r="F32" s="14">
        <f>IF(E32="","",SUMIFS('Loan Payoff Calculator'!$E$30:$E$403,'Loan Payoff Calculator'!$C$30:$C$403,"&gt;="&amp;DATE(E32,1,1),'Loan Payoff Calculator'!$C$30:$C$403,"&lt;="&amp;DATE(E32,12,31)))</f>
        <v>222802.29542426468</v>
      </c>
      <c r="G32" s="14">
        <f>IF(E32="","",SUMIFS('Loan Payoff Calculator'!$F$30:$F$403,'Loan Payoff Calculator'!$C$30:$C$403,"&gt;="&amp;DATE(E32,1,1),'Loan Payoff Calculator'!$C$30:$C$403,"&lt;="&amp;DATE(E32,12,31)))</f>
        <v>5882.5273289967181</v>
      </c>
      <c r="H32" s="14">
        <f>IF(E32="","",SUMIFS('Loan Payoff Calculator'!$G$30:$G$403,'Loan Payoff Calculator'!$C$30:$C$403,"&gt;="&amp;DATE(E32,1,1),'Loan Payoff Calculator'!$C$30:$C$403,"&lt;="&amp;DATE(E32,12,31)))</f>
        <v>0</v>
      </c>
      <c r="I32" s="14">
        <f t="shared" si="1"/>
        <v>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8" x14ac:dyDescent="0.35">
      <c r="A33" s="7"/>
      <c r="B33" s="7"/>
      <c r="C33" s="7"/>
      <c r="D33" s="7"/>
      <c r="E33" s="10" t="e">
        <f t="shared" si="0"/>
        <v>#N/A</v>
      </c>
      <c r="F33" s="14" t="e">
        <f>IF(E33="","",SUMIFS('Loan Payoff Calculator'!$E$30:$E$403,'Loan Payoff Calculator'!$C$30:$C$403,"&gt;="&amp;DATE(E33,1,1),'Loan Payoff Calculator'!$C$30:$C$403,"&lt;="&amp;DATE(E33,12,31)))</f>
        <v>#N/A</v>
      </c>
      <c r="G33" s="14" t="e">
        <f>IF(E33="","",SUMIFS('Loan Payoff Calculator'!$F$30:$F$403,'Loan Payoff Calculator'!$C$30:$C$403,"&gt;="&amp;DATE(E33,1,1),'Loan Payoff Calculator'!$C$30:$C$403,"&lt;="&amp;DATE(E33,12,31)))</f>
        <v>#N/A</v>
      </c>
      <c r="H33" s="14" t="e">
        <f>IF(E33="","",SUMIFS('Loan Payoff Calculator'!$G$30:$G$403,'Loan Payoff Calculator'!$C$30:$C$403,"&gt;="&amp;DATE(E33,1,1),'Loan Payoff Calculator'!$C$30:$C$403,"&lt;="&amp;DATE(E33,12,31)))</f>
        <v>#N/A</v>
      </c>
      <c r="I33" s="14" t="e">
        <f t="shared" si="1"/>
        <v>#N/A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8" x14ac:dyDescent="0.35">
      <c r="A34" s="7"/>
      <c r="B34" s="7"/>
      <c r="C34" s="7"/>
      <c r="D34" s="7"/>
      <c r="E34" s="10" t="e">
        <f t="shared" si="0"/>
        <v>#N/A</v>
      </c>
      <c r="F34" s="14" t="e">
        <f>IF(E34="","",SUMIFS('Loan Payoff Calculator'!$E$30:$E$403,'Loan Payoff Calculator'!$C$30:$C$403,"&gt;="&amp;DATE(E34,1,1),'Loan Payoff Calculator'!$C$30:$C$403,"&lt;="&amp;DATE(E34,12,31)))</f>
        <v>#N/A</v>
      </c>
      <c r="G34" s="14" t="e">
        <f>IF(E34="","",SUMIFS('Loan Payoff Calculator'!$F$30:$F$403,'Loan Payoff Calculator'!$C$30:$C$403,"&gt;="&amp;DATE(E34,1,1),'Loan Payoff Calculator'!$C$30:$C$403,"&lt;="&amp;DATE(E34,12,31)))</f>
        <v>#N/A</v>
      </c>
      <c r="H34" s="14" t="e">
        <f>IF(E34="","",SUMIFS('Loan Payoff Calculator'!$G$30:$G$403,'Loan Payoff Calculator'!$C$30:$C$403,"&gt;="&amp;DATE(E34,1,1),'Loan Payoff Calculator'!$C$30:$C$403,"&lt;="&amp;DATE(E34,12,31)))</f>
        <v>#N/A</v>
      </c>
      <c r="I34" s="14" t="e">
        <f t="shared" si="1"/>
        <v>#N/A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8" x14ac:dyDescent="0.35">
      <c r="A35" s="7"/>
      <c r="B35" s="7"/>
      <c r="C35" s="7"/>
      <c r="D35" s="7"/>
      <c r="E35" s="10" t="e">
        <f t="shared" si="0"/>
        <v>#N/A</v>
      </c>
      <c r="F35" s="14" t="e">
        <f>IF(E35="","",SUMIFS('Loan Payoff Calculator'!$E$30:$E$403,'Loan Payoff Calculator'!$C$30:$C$403,"&gt;="&amp;DATE(E35,1,1),'Loan Payoff Calculator'!$C$30:$C$403,"&lt;="&amp;DATE(E35,12,31)))</f>
        <v>#N/A</v>
      </c>
      <c r="G35" s="14" t="e">
        <f>IF(E35="","",SUMIFS('Loan Payoff Calculator'!$F$30:$F$403,'Loan Payoff Calculator'!$C$30:$C$403,"&gt;="&amp;DATE(E35,1,1),'Loan Payoff Calculator'!$C$30:$C$403,"&lt;="&amp;DATE(E35,12,31)))</f>
        <v>#N/A</v>
      </c>
      <c r="H35" s="14" t="e">
        <f>IF(E35="","",SUMIFS('Loan Payoff Calculator'!$G$30:$G$403,'Loan Payoff Calculator'!$C$30:$C$403,"&gt;="&amp;DATE(E35,1,1),'Loan Payoff Calculator'!$C$30:$C$403,"&lt;="&amp;DATE(E35,12,31)))</f>
        <v>#N/A</v>
      </c>
      <c r="I35" s="14" t="e">
        <f t="shared" si="1"/>
        <v>#N/A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8" x14ac:dyDescent="0.35">
      <c r="A36" s="7"/>
      <c r="B36" s="7"/>
      <c r="C36" s="7"/>
      <c r="D36" s="7"/>
      <c r="E36" s="10" t="e">
        <f t="shared" si="0"/>
        <v>#N/A</v>
      </c>
      <c r="F36" s="14" t="e">
        <f>IF(E36="","",SUMIFS('Loan Payoff Calculator'!$E$30:$E$403,'Loan Payoff Calculator'!$C$30:$C$403,"&gt;="&amp;DATE(E36,1,1),'Loan Payoff Calculator'!$C$30:$C$403,"&lt;="&amp;DATE(E36,12,31)))</f>
        <v>#N/A</v>
      </c>
      <c r="G36" s="14" t="e">
        <f>IF(E36="","",SUMIFS('Loan Payoff Calculator'!$F$30:$F$403,'Loan Payoff Calculator'!$C$30:$C$403,"&gt;="&amp;DATE(E36,1,1),'Loan Payoff Calculator'!$C$30:$C$403,"&lt;="&amp;DATE(E36,12,31)))</f>
        <v>#N/A</v>
      </c>
      <c r="H36" s="14" t="e">
        <f>IF(E36="","",SUMIFS('Loan Payoff Calculator'!$G$30:$G$403,'Loan Payoff Calculator'!$C$30:$C$403,"&gt;="&amp;DATE(E36,1,1),'Loan Payoff Calculator'!$C$30:$C$403,"&lt;="&amp;DATE(E36,12,31)))</f>
        <v>#N/A</v>
      </c>
      <c r="I36" s="14" t="e">
        <f t="shared" si="1"/>
        <v>#N/A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8" x14ac:dyDescent="0.35">
      <c r="A37" s="7"/>
      <c r="B37" s="7"/>
      <c r="C37" s="7"/>
      <c r="D37" s="7"/>
      <c r="E37" s="10" t="e">
        <f t="shared" si="0"/>
        <v>#N/A</v>
      </c>
      <c r="F37" s="14" t="e">
        <f>IF(E37="","",SUMIFS('Loan Payoff Calculator'!$E$30:$E$403,'Loan Payoff Calculator'!$C$30:$C$403,"&gt;="&amp;DATE(E37,1,1),'Loan Payoff Calculator'!$C$30:$C$403,"&lt;="&amp;DATE(E37,12,31)))</f>
        <v>#N/A</v>
      </c>
      <c r="G37" s="14" t="e">
        <f>IF(E37="","",SUMIFS('Loan Payoff Calculator'!$F$30:$F$403,'Loan Payoff Calculator'!$C$30:$C$403,"&gt;="&amp;DATE(E37,1,1),'Loan Payoff Calculator'!$C$30:$C$403,"&lt;="&amp;DATE(E37,12,31)))</f>
        <v>#N/A</v>
      </c>
      <c r="H37" s="14" t="e">
        <f>IF(E37="","",SUMIFS('Loan Payoff Calculator'!$G$30:$G$403,'Loan Payoff Calculator'!$C$30:$C$403,"&gt;="&amp;DATE(E37,1,1),'Loan Payoff Calculator'!$C$30:$C$403,"&lt;="&amp;DATE(E37,12,31)))</f>
        <v>#N/A</v>
      </c>
      <c r="I37" s="14" t="e">
        <f t="shared" si="1"/>
        <v>#N/A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8" x14ac:dyDescent="0.35">
      <c r="A38" s="7"/>
      <c r="B38" s="7"/>
      <c r="C38" s="7"/>
      <c r="D38" s="7"/>
      <c r="E38" s="10" t="e">
        <f t="shared" si="0"/>
        <v>#N/A</v>
      </c>
      <c r="F38" s="14" t="e">
        <f>IF(E38="","",SUMIFS('Loan Payoff Calculator'!$E$30:$E$403,'Loan Payoff Calculator'!$C$30:$C$403,"&gt;="&amp;DATE(E38,1,1),'Loan Payoff Calculator'!$C$30:$C$403,"&lt;="&amp;DATE(E38,12,31)))</f>
        <v>#N/A</v>
      </c>
      <c r="G38" s="14" t="e">
        <f>IF(E38="","",SUMIFS('Loan Payoff Calculator'!$F$30:$F$403,'Loan Payoff Calculator'!$C$30:$C$403,"&gt;="&amp;DATE(E38,1,1),'Loan Payoff Calculator'!$C$30:$C$403,"&lt;="&amp;DATE(E38,12,31)))</f>
        <v>#N/A</v>
      </c>
      <c r="H38" s="14" t="e">
        <f>IF(E38="","",SUMIFS('Loan Payoff Calculator'!$G$30:$G$403,'Loan Payoff Calculator'!$C$30:$C$403,"&gt;="&amp;DATE(E38,1,1),'Loan Payoff Calculator'!$C$30:$C$403,"&lt;="&amp;DATE(E38,12,31)))</f>
        <v>#N/A</v>
      </c>
      <c r="I38" s="14" t="e">
        <f t="shared" si="1"/>
        <v>#N/A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8" x14ac:dyDescent="0.35">
      <c r="A39" s="7"/>
      <c r="B39" s="7"/>
      <c r="C39" s="7"/>
      <c r="D39" s="7"/>
      <c r="E39" s="10" t="e">
        <f t="shared" si="0"/>
        <v>#N/A</v>
      </c>
      <c r="F39" s="14" t="e">
        <f>IF(E39="","",SUMIFS('Loan Payoff Calculator'!$E$30:$E$403,'Loan Payoff Calculator'!$C$30:$C$403,"&gt;="&amp;DATE(E39,1,1),'Loan Payoff Calculator'!$C$30:$C$403,"&lt;="&amp;DATE(E39,12,31)))</f>
        <v>#N/A</v>
      </c>
      <c r="G39" s="14" t="e">
        <f>IF(E39="","",SUMIFS('Loan Payoff Calculator'!$F$30:$F$403,'Loan Payoff Calculator'!$C$30:$C$403,"&gt;="&amp;DATE(E39,1,1),'Loan Payoff Calculator'!$C$30:$C$403,"&lt;="&amp;DATE(E39,12,31)))</f>
        <v>#N/A</v>
      </c>
      <c r="H39" s="14" t="e">
        <f>IF(E39="","",SUMIFS('Loan Payoff Calculator'!$G$30:$G$403,'Loan Payoff Calculator'!$C$30:$C$403,"&gt;="&amp;DATE(E39,1,1),'Loan Payoff Calculator'!$C$30:$C$403,"&lt;="&amp;DATE(E39,12,31)))</f>
        <v>#N/A</v>
      </c>
      <c r="I39" s="14" t="e">
        <f t="shared" si="1"/>
        <v>#N/A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8" x14ac:dyDescent="0.35">
      <c r="A40" s="7"/>
      <c r="B40" s="7"/>
      <c r="C40" s="7"/>
      <c r="D40" s="7"/>
      <c r="E40" s="10" t="e">
        <f t="shared" si="0"/>
        <v>#N/A</v>
      </c>
      <c r="F40" s="14" t="e">
        <f>IF(E40="","",SUMIFS('Loan Payoff Calculator'!$E$30:$E$403,'Loan Payoff Calculator'!$C$30:$C$403,"&gt;="&amp;DATE(E40,1,1),'Loan Payoff Calculator'!$C$30:$C$403,"&lt;="&amp;DATE(E40,12,31)))</f>
        <v>#N/A</v>
      </c>
      <c r="G40" s="14" t="e">
        <f>IF(E40="","",SUMIFS('Loan Payoff Calculator'!$F$30:$F$403,'Loan Payoff Calculator'!$C$30:$C$403,"&gt;="&amp;DATE(E40,1,1),'Loan Payoff Calculator'!$C$30:$C$403,"&lt;="&amp;DATE(E40,12,31)))</f>
        <v>#N/A</v>
      </c>
      <c r="H40" s="14" t="e">
        <f>IF(E40="","",SUMIFS('Loan Payoff Calculator'!$G$30:$G$403,'Loan Payoff Calculator'!$C$30:$C$403,"&gt;="&amp;DATE(E40,1,1),'Loan Payoff Calculator'!$C$30:$C$403,"&lt;="&amp;DATE(E40,12,31)))</f>
        <v>#N/A</v>
      </c>
      <c r="I40" s="14" t="e">
        <f t="shared" si="1"/>
        <v>#N/A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8" x14ac:dyDescent="0.35">
      <c r="A41" s="7"/>
      <c r="B41" s="7"/>
      <c r="C41" s="7"/>
      <c r="D41" s="7"/>
      <c r="E41" s="10" t="e">
        <f t="shared" si="0"/>
        <v>#N/A</v>
      </c>
      <c r="F41" s="14" t="e">
        <f>IF(E41="","",SUMIFS('Loan Payoff Calculator'!$E$30:$E$403,'Loan Payoff Calculator'!$C$30:$C$403,"&gt;="&amp;DATE(E41,1,1),'Loan Payoff Calculator'!$C$30:$C$403,"&lt;="&amp;DATE(E41,12,31)))</f>
        <v>#N/A</v>
      </c>
      <c r="G41" s="14" t="e">
        <f>IF(E41="","",SUMIFS('Loan Payoff Calculator'!$F$30:$F$403,'Loan Payoff Calculator'!$C$30:$C$403,"&gt;="&amp;DATE(E41,1,1),'Loan Payoff Calculator'!$C$30:$C$403,"&lt;="&amp;DATE(E41,12,31)))</f>
        <v>#N/A</v>
      </c>
      <c r="H41" s="14" t="e">
        <f>IF(E41="","",SUMIFS('Loan Payoff Calculator'!$G$30:$G$403,'Loan Payoff Calculator'!$C$30:$C$403,"&gt;="&amp;DATE(E41,1,1),'Loan Payoff Calculator'!$C$30:$C$403,"&lt;="&amp;DATE(E41,12,31)))</f>
        <v>#N/A</v>
      </c>
      <c r="I41" s="14" t="e">
        <f t="shared" si="1"/>
        <v>#N/A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8" x14ac:dyDescent="0.35">
      <c r="A42" s="7"/>
      <c r="B42" s="7"/>
      <c r="C42" s="7"/>
      <c r="D42" s="7"/>
      <c r="E42" s="10" t="e">
        <f t="shared" si="0"/>
        <v>#N/A</v>
      </c>
      <c r="F42" s="14" t="e">
        <f>IF(E42="","",SUMIFS('Loan Payoff Calculator'!$E$30:$E$403,'Loan Payoff Calculator'!$C$30:$C$403,"&gt;="&amp;DATE(E42,1,1),'Loan Payoff Calculator'!$C$30:$C$403,"&lt;="&amp;DATE(E42,12,31)))</f>
        <v>#N/A</v>
      </c>
      <c r="G42" s="14" t="e">
        <f>IF(E42="","",SUMIFS('Loan Payoff Calculator'!$F$30:$F$403,'Loan Payoff Calculator'!$C$30:$C$403,"&gt;="&amp;DATE(E42,1,1),'Loan Payoff Calculator'!$C$30:$C$403,"&lt;="&amp;DATE(E42,12,31)))</f>
        <v>#N/A</v>
      </c>
      <c r="H42" s="14" t="e">
        <f>IF(E42="","",SUMIFS('Loan Payoff Calculator'!$G$30:$G$403,'Loan Payoff Calculator'!$C$30:$C$403,"&gt;="&amp;DATE(E42,1,1),'Loan Payoff Calculator'!$C$30:$C$403,"&lt;="&amp;DATE(E42,12,31)))</f>
        <v>#N/A</v>
      </c>
      <c r="I42" s="14" t="e">
        <f t="shared" si="1"/>
        <v>#N/A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8" x14ac:dyDescent="0.35">
      <c r="A43" s="7"/>
      <c r="B43" s="7"/>
      <c r="C43" s="7"/>
      <c r="D43" s="7"/>
      <c r="E43" s="10" t="e">
        <f t="shared" si="0"/>
        <v>#N/A</v>
      </c>
      <c r="F43" s="14" t="e">
        <f>IF(E43="","",SUMIFS('Loan Payoff Calculator'!$E$30:$E$403,'Loan Payoff Calculator'!$C$30:$C$403,"&gt;="&amp;DATE(E43,1,1),'Loan Payoff Calculator'!$C$30:$C$403,"&lt;="&amp;DATE(E43,12,31)))</f>
        <v>#N/A</v>
      </c>
      <c r="G43" s="14" t="e">
        <f>IF(E43="","",SUMIFS('Loan Payoff Calculator'!$F$30:$F$403,'Loan Payoff Calculator'!$C$30:$C$403,"&gt;="&amp;DATE(E43,1,1),'Loan Payoff Calculator'!$C$30:$C$403,"&lt;="&amp;DATE(E43,12,31)))</f>
        <v>#N/A</v>
      </c>
      <c r="H43" s="14" t="e">
        <f>IF(E43="","",SUMIFS('Loan Payoff Calculator'!$G$30:$G$403,'Loan Payoff Calculator'!$C$30:$C$403,"&gt;="&amp;DATE(E43,1,1),'Loan Payoff Calculator'!$C$30:$C$403,"&lt;="&amp;DATE(E43,12,31)))</f>
        <v>#N/A</v>
      </c>
      <c r="I43" s="14" t="e">
        <f t="shared" si="1"/>
        <v>#N/A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8" x14ac:dyDescent="0.35">
      <c r="A44" s="7"/>
      <c r="B44" s="7"/>
      <c r="C44" s="7"/>
      <c r="D44" s="7"/>
      <c r="E44" s="10" t="e">
        <f t="shared" si="0"/>
        <v>#N/A</v>
      </c>
      <c r="F44" s="14" t="e">
        <f>IF(E44="","",SUMIFS('Loan Payoff Calculator'!$E$30:$E$403,'Loan Payoff Calculator'!$C$30:$C$403,"&gt;="&amp;DATE(E44,1,1),'Loan Payoff Calculator'!$C$30:$C$403,"&lt;="&amp;DATE(E44,12,31)))</f>
        <v>#N/A</v>
      </c>
      <c r="G44" s="14" t="e">
        <f>IF(E44="","",SUMIFS('Loan Payoff Calculator'!$F$30:$F$403,'Loan Payoff Calculator'!$C$30:$C$403,"&gt;="&amp;DATE(E44,1,1),'Loan Payoff Calculator'!$C$30:$C$403,"&lt;="&amp;DATE(E44,12,31)))</f>
        <v>#N/A</v>
      </c>
      <c r="H44" s="14" t="e">
        <f>IF(E44="","",SUMIFS('Loan Payoff Calculator'!$G$30:$G$403,'Loan Payoff Calculator'!$C$30:$C$403,"&gt;="&amp;DATE(E44,1,1),'Loan Payoff Calculator'!$C$30:$C$403,"&lt;="&amp;DATE(E44,12,31)))</f>
        <v>#N/A</v>
      </c>
      <c r="I44" s="14" t="e">
        <f t="shared" si="1"/>
        <v>#N/A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8" x14ac:dyDescent="0.35">
      <c r="A45" s="7"/>
      <c r="B45" s="7"/>
      <c r="C45" s="7"/>
      <c r="D45" s="7"/>
      <c r="E45" s="10" t="e">
        <f t="shared" si="0"/>
        <v>#N/A</v>
      </c>
      <c r="F45" s="14" t="e">
        <f>IF(E45="","",SUMIFS('Loan Payoff Calculator'!$E$30:$E$403,'Loan Payoff Calculator'!$C$30:$C$403,"&gt;="&amp;DATE(E45,1,1),'Loan Payoff Calculator'!$C$30:$C$403,"&lt;="&amp;DATE(E45,12,31)))</f>
        <v>#N/A</v>
      </c>
      <c r="G45" s="14" t="e">
        <f>IF(E45="","",SUMIFS('Loan Payoff Calculator'!$F$30:$F$403,'Loan Payoff Calculator'!$C$30:$C$403,"&gt;="&amp;DATE(E45,1,1),'Loan Payoff Calculator'!$C$30:$C$403,"&lt;="&amp;DATE(E45,12,31)))</f>
        <v>#N/A</v>
      </c>
      <c r="H45" s="14" t="e">
        <f>IF(E45="","",SUMIFS('Loan Payoff Calculator'!$G$30:$G$403,'Loan Payoff Calculator'!$C$30:$C$403,"&gt;="&amp;DATE(E45,1,1),'Loan Payoff Calculator'!$C$30:$C$403,"&lt;="&amp;DATE(E45,12,31)))</f>
        <v>#N/A</v>
      </c>
      <c r="I45" s="14" t="e">
        <f t="shared" si="1"/>
        <v>#N/A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8" x14ac:dyDescent="0.35">
      <c r="A46" s="7"/>
      <c r="B46" s="7"/>
      <c r="C46" s="7"/>
      <c r="D46" s="7"/>
      <c r="E46" s="10" t="e">
        <f t="shared" si="0"/>
        <v>#N/A</v>
      </c>
      <c r="F46" s="14" t="e">
        <f>IF(E46="","",SUMIFS('Loan Payoff Calculator'!$E$30:$E$403,'Loan Payoff Calculator'!$C$30:$C$403,"&gt;="&amp;DATE(E46,1,1),'Loan Payoff Calculator'!$C$30:$C$403,"&lt;="&amp;DATE(E46,12,31)))</f>
        <v>#N/A</v>
      </c>
      <c r="G46" s="14" t="e">
        <f>IF(E46="","",SUMIFS('Loan Payoff Calculator'!$F$30:$F$403,'Loan Payoff Calculator'!$C$30:$C$403,"&gt;="&amp;DATE(E46,1,1),'Loan Payoff Calculator'!$C$30:$C$403,"&lt;="&amp;DATE(E46,12,31)))</f>
        <v>#N/A</v>
      </c>
      <c r="H46" s="14" t="e">
        <f>IF(E46="","",SUMIFS('Loan Payoff Calculator'!$G$30:$G$403,'Loan Payoff Calculator'!$C$30:$C$403,"&gt;="&amp;DATE(E46,1,1),'Loan Payoff Calculator'!$C$30:$C$403,"&lt;="&amp;DATE(E46,12,31)))</f>
        <v>#N/A</v>
      </c>
      <c r="I46" s="14" t="e">
        <f t="shared" si="1"/>
        <v>#N/A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8" x14ac:dyDescent="0.35">
      <c r="A47" s="7"/>
      <c r="B47" s="7"/>
      <c r="C47" s="7"/>
      <c r="D47" s="7"/>
      <c r="E47" s="10" t="e">
        <f t="shared" si="0"/>
        <v>#N/A</v>
      </c>
      <c r="F47" s="14" t="e">
        <f>IF(E47="","",SUMIFS('Loan Payoff Calculator'!$E$30:$E$403,'Loan Payoff Calculator'!$C$30:$C$403,"&gt;="&amp;DATE(E47,1,1),'Loan Payoff Calculator'!$C$30:$C$403,"&lt;="&amp;DATE(E47,12,31)))</f>
        <v>#N/A</v>
      </c>
      <c r="G47" s="14" t="e">
        <f>IF(E47="","",SUMIFS('Loan Payoff Calculator'!$F$30:$F$403,'Loan Payoff Calculator'!$C$30:$C$403,"&gt;="&amp;DATE(E47,1,1),'Loan Payoff Calculator'!$C$30:$C$403,"&lt;="&amp;DATE(E47,12,31)))</f>
        <v>#N/A</v>
      </c>
      <c r="H47" s="14" t="e">
        <f>IF(E47="","",SUMIFS('Loan Payoff Calculator'!$G$30:$G$403,'Loan Payoff Calculator'!$C$30:$C$403,"&gt;="&amp;DATE(E47,1,1),'Loan Payoff Calculator'!$C$30:$C$403,"&lt;="&amp;DATE(E47,12,31)))</f>
        <v>#N/A</v>
      </c>
      <c r="I47" s="14" t="e">
        <f t="shared" si="1"/>
        <v>#N/A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8" x14ac:dyDescent="0.35">
      <c r="A48" s="7"/>
      <c r="B48" s="7"/>
      <c r="C48" s="7"/>
      <c r="D48" s="7"/>
      <c r="E48" s="10" t="e">
        <f t="shared" si="0"/>
        <v>#N/A</v>
      </c>
      <c r="F48" s="14" t="e">
        <f>IF(E48="","",SUMIFS('Loan Payoff Calculator'!$E$30:$E$403,'Loan Payoff Calculator'!$C$30:$C$403,"&gt;="&amp;DATE(E48,1,1),'Loan Payoff Calculator'!$C$30:$C$403,"&lt;="&amp;DATE(E48,12,31)))</f>
        <v>#N/A</v>
      </c>
      <c r="G48" s="14" t="e">
        <f>IF(E48="","",SUMIFS('Loan Payoff Calculator'!$F$30:$F$403,'Loan Payoff Calculator'!$C$30:$C$403,"&gt;="&amp;DATE(E48,1,1),'Loan Payoff Calculator'!$C$30:$C$403,"&lt;="&amp;DATE(E48,12,31)))</f>
        <v>#N/A</v>
      </c>
      <c r="H48" s="14" t="e">
        <f>IF(E48="","",SUMIFS('Loan Payoff Calculator'!$G$30:$G$403,'Loan Payoff Calculator'!$C$30:$C$403,"&gt;="&amp;DATE(E48,1,1),'Loan Payoff Calculator'!$C$30:$C$403,"&lt;="&amp;DATE(E48,12,31)))</f>
        <v>#N/A</v>
      </c>
      <c r="I48" s="14" t="e">
        <f t="shared" si="1"/>
        <v>#N/A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8" x14ac:dyDescent="0.35">
      <c r="A49" s="7"/>
      <c r="B49" s="7"/>
      <c r="C49" s="7"/>
      <c r="D49" s="7"/>
      <c r="E49" s="10" t="e">
        <f t="shared" si="0"/>
        <v>#N/A</v>
      </c>
      <c r="F49" s="14" t="e">
        <f>IF(E49="","",SUMIFS('Loan Payoff Calculator'!$E$30:$E$403,'Loan Payoff Calculator'!$C$30:$C$403,"&gt;="&amp;DATE(E49,1,1),'Loan Payoff Calculator'!$C$30:$C$403,"&lt;="&amp;DATE(E49,12,31)))</f>
        <v>#N/A</v>
      </c>
      <c r="G49" s="14" t="e">
        <f>IF(E49="","",SUMIFS('Loan Payoff Calculator'!$F$30:$F$403,'Loan Payoff Calculator'!$C$30:$C$403,"&gt;="&amp;DATE(E49,1,1),'Loan Payoff Calculator'!$C$30:$C$403,"&lt;="&amp;DATE(E49,12,31)))</f>
        <v>#N/A</v>
      </c>
      <c r="H49" s="14" t="e">
        <f>IF(E49="","",SUMIFS('Loan Payoff Calculator'!$G$30:$G$403,'Loan Payoff Calculator'!$C$30:$C$403,"&gt;="&amp;DATE(E49,1,1),'Loan Payoff Calculator'!$C$30:$C$403,"&lt;="&amp;DATE(E49,12,31)))</f>
        <v>#N/A</v>
      </c>
      <c r="I49" s="14" t="e">
        <f t="shared" si="1"/>
        <v>#N/A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8" x14ac:dyDescent="0.35">
      <c r="A50" s="7"/>
      <c r="B50" s="7"/>
      <c r="C50" s="7"/>
      <c r="D50" s="7"/>
      <c r="E50" s="10" t="e">
        <f t="shared" si="0"/>
        <v>#N/A</v>
      </c>
      <c r="F50" s="14" t="e">
        <f>IF(E50="","",SUMIFS('Loan Payoff Calculator'!$E$30:$E$403,'Loan Payoff Calculator'!$C$30:$C$403,"&gt;="&amp;DATE(E50,1,1),'Loan Payoff Calculator'!$C$30:$C$403,"&lt;="&amp;DATE(E50,12,31)))</f>
        <v>#N/A</v>
      </c>
      <c r="G50" s="14" t="e">
        <f>IF(E50="","",SUMIFS('Loan Payoff Calculator'!$F$30:$F$403,'Loan Payoff Calculator'!$C$30:$C$403,"&gt;="&amp;DATE(E50,1,1),'Loan Payoff Calculator'!$C$30:$C$403,"&lt;="&amp;DATE(E50,12,31)))</f>
        <v>#N/A</v>
      </c>
      <c r="H50" s="14" t="e">
        <f>IF(E50="","",SUMIFS('Loan Payoff Calculator'!$G$30:$G$403,'Loan Payoff Calculator'!$C$30:$C$403,"&gt;="&amp;DATE(E50,1,1),'Loan Payoff Calculator'!$C$30:$C$403,"&lt;="&amp;DATE(E50,12,31)))</f>
        <v>#N/A</v>
      </c>
      <c r="I50" s="14" t="e">
        <f t="shared" si="1"/>
        <v>#N/A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8" x14ac:dyDescent="0.35">
      <c r="A51" s="7"/>
      <c r="B51" s="7"/>
      <c r="C51" s="7"/>
      <c r="D51" s="7"/>
      <c r="E51" s="10" t="e">
        <f t="shared" si="0"/>
        <v>#N/A</v>
      </c>
      <c r="F51" s="14" t="e">
        <f>IF(E51="","",SUMIFS('Loan Payoff Calculator'!$E$30:$E$403,'Loan Payoff Calculator'!$C$30:$C$403,"&gt;="&amp;DATE(E51,1,1),'Loan Payoff Calculator'!$C$30:$C$403,"&lt;="&amp;DATE(E51,12,31)))</f>
        <v>#N/A</v>
      </c>
      <c r="G51" s="14" t="e">
        <f>IF(E51="","",SUMIFS('Loan Payoff Calculator'!$F$30:$F$403,'Loan Payoff Calculator'!$C$30:$C$403,"&gt;="&amp;DATE(E51,1,1),'Loan Payoff Calculator'!$C$30:$C$403,"&lt;="&amp;DATE(E51,12,31)))</f>
        <v>#N/A</v>
      </c>
      <c r="H51" s="14" t="e">
        <f>IF(E51="","",SUMIFS('Loan Payoff Calculator'!$G$30:$G$403,'Loan Payoff Calculator'!$C$30:$C$403,"&gt;="&amp;DATE(E51,1,1),'Loan Payoff Calculator'!$C$30:$C$403,"&lt;="&amp;DATE(E51,12,31)))</f>
        <v>#N/A</v>
      </c>
      <c r="I51" s="14" t="e">
        <f t="shared" si="1"/>
        <v>#N/A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8" x14ac:dyDescent="0.35">
      <c r="A52" s="7"/>
      <c r="B52" s="7"/>
      <c r="C52" s="7"/>
      <c r="D52" s="7"/>
      <c r="E52" s="10" t="e">
        <f t="shared" si="0"/>
        <v>#N/A</v>
      </c>
      <c r="F52" s="14" t="e">
        <f>IF(E52="","",SUMIFS('Loan Payoff Calculator'!$E$30:$E$403,'Loan Payoff Calculator'!$C$30:$C$403,"&gt;="&amp;DATE(E52,1,1),'Loan Payoff Calculator'!$C$30:$C$403,"&lt;="&amp;DATE(E52,12,31)))</f>
        <v>#N/A</v>
      </c>
      <c r="G52" s="14" t="e">
        <f>IF(E52="","",SUMIFS('Loan Payoff Calculator'!$F$30:$F$403,'Loan Payoff Calculator'!$C$30:$C$403,"&gt;="&amp;DATE(E52,1,1),'Loan Payoff Calculator'!$C$30:$C$403,"&lt;="&amp;DATE(E52,12,31)))</f>
        <v>#N/A</v>
      </c>
      <c r="H52" s="14" t="e">
        <f>IF(E52="","",SUMIFS('Loan Payoff Calculator'!$G$30:$G$403,'Loan Payoff Calculator'!$C$30:$C$403,"&gt;="&amp;DATE(E52,1,1),'Loan Payoff Calculator'!$C$30:$C$403,"&lt;="&amp;DATE(E52,12,31)))</f>
        <v>#N/A</v>
      </c>
      <c r="I52" s="14" t="e">
        <f t="shared" si="1"/>
        <v>#N/A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8" x14ac:dyDescent="0.35">
      <c r="A53" s="7"/>
      <c r="B53" s="7"/>
      <c r="C53" s="7"/>
      <c r="D53" s="7"/>
      <c r="E53" s="10" t="e">
        <f t="shared" si="0"/>
        <v>#N/A</v>
      </c>
      <c r="F53" s="14" t="e">
        <f>IF(E53="","",SUMIFS('Loan Payoff Calculator'!$E$30:$E$403,'Loan Payoff Calculator'!$C$30:$C$403,"&gt;="&amp;DATE(E53,1,1),'Loan Payoff Calculator'!$C$30:$C$403,"&lt;="&amp;DATE(E53,12,31)))</f>
        <v>#N/A</v>
      </c>
      <c r="G53" s="14" t="e">
        <f>IF(E53="","",SUMIFS('Loan Payoff Calculator'!$F$30:$F$403,'Loan Payoff Calculator'!$C$30:$C$403,"&gt;="&amp;DATE(E53,1,1),'Loan Payoff Calculator'!$C$30:$C$403,"&lt;="&amp;DATE(E53,12,31)))</f>
        <v>#N/A</v>
      </c>
      <c r="H53" s="14" t="e">
        <f>IF(E53="","",SUMIFS('Loan Payoff Calculator'!$G$30:$G$403,'Loan Payoff Calculator'!$C$30:$C$403,"&gt;="&amp;DATE(E53,1,1),'Loan Payoff Calculator'!$C$30:$C$403,"&lt;="&amp;DATE(E53,12,31)))</f>
        <v>#N/A</v>
      </c>
      <c r="I53" s="14" t="e">
        <f t="shared" si="1"/>
        <v>#N/A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8" x14ac:dyDescent="0.35">
      <c r="A54" s="7"/>
      <c r="B54" s="7"/>
      <c r="C54" s="7"/>
      <c r="D54" s="7"/>
      <c r="E54" s="10" t="e">
        <f t="shared" si="0"/>
        <v>#N/A</v>
      </c>
      <c r="F54" s="14" t="e">
        <f>IF(E54="","",SUMIFS('Loan Payoff Calculator'!$E$30:$E$403,'Loan Payoff Calculator'!$C$30:$C$403,"&gt;="&amp;DATE(E54,1,1),'Loan Payoff Calculator'!$C$30:$C$403,"&lt;="&amp;DATE(E54,12,31)))</f>
        <v>#N/A</v>
      </c>
      <c r="G54" s="14" t="e">
        <f>IF(E54="","",SUMIFS('Loan Payoff Calculator'!$F$30:$F$403,'Loan Payoff Calculator'!$C$30:$C$403,"&gt;="&amp;DATE(E54,1,1),'Loan Payoff Calculator'!$C$30:$C$403,"&lt;="&amp;DATE(E54,12,31)))</f>
        <v>#N/A</v>
      </c>
      <c r="H54" s="14" t="e">
        <f>IF(E54="","",SUMIFS('Loan Payoff Calculator'!$G$30:$G$403,'Loan Payoff Calculator'!$C$30:$C$403,"&gt;="&amp;DATE(E54,1,1),'Loan Payoff Calculator'!$C$30:$C$403,"&lt;="&amp;DATE(E54,12,31)))</f>
        <v>#N/A</v>
      </c>
      <c r="I54" s="14" t="e">
        <f t="shared" si="1"/>
        <v>#N/A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8" x14ac:dyDescent="0.35">
      <c r="A55" s="7"/>
      <c r="B55" s="7"/>
      <c r="C55" s="7"/>
      <c r="D55" s="7"/>
      <c r="E55" s="10" t="e">
        <f t="shared" si="0"/>
        <v>#N/A</v>
      </c>
      <c r="F55" s="14" t="e">
        <f>IF(E55="","",SUMIFS('Loan Payoff Calculator'!$E$30:$E$403,'Loan Payoff Calculator'!$C$30:$C$403,"&gt;="&amp;DATE(E55,1,1),'Loan Payoff Calculator'!$C$30:$C$403,"&lt;="&amp;DATE(E55,12,31)))</f>
        <v>#N/A</v>
      </c>
      <c r="G55" s="14" t="e">
        <f>IF(E55="","",SUMIFS('Loan Payoff Calculator'!$F$30:$F$403,'Loan Payoff Calculator'!$C$30:$C$403,"&gt;="&amp;DATE(E55,1,1),'Loan Payoff Calculator'!$C$30:$C$403,"&lt;="&amp;DATE(E55,12,31)))</f>
        <v>#N/A</v>
      </c>
      <c r="H55" s="14" t="e">
        <f>IF(E55="","",SUMIFS('Loan Payoff Calculator'!$G$30:$G$403,'Loan Payoff Calculator'!$C$30:$C$403,"&gt;="&amp;DATE(E55,1,1),'Loan Payoff Calculator'!$C$30:$C$403,"&lt;="&amp;DATE(E55,12,31)))</f>
        <v>#N/A</v>
      </c>
      <c r="I55" s="14" t="e">
        <f t="shared" si="1"/>
        <v>#N/A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8" x14ac:dyDescent="0.35">
      <c r="A56" s="7"/>
      <c r="B56" s="7"/>
      <c r="C56" s="7"/>
      <c r="D56" s="7"/>
      <c r="E56" s="10" t="e">
        <f t="shared" si="0"/>
        <v>#N/A</v>
      </c>
      <c r="F56" s="14" t="e">
        <f>IF(E56="","",SUMIFS('Loan Payoff Calculator'!$E$30:$E$403,'Loan Payoff Calculator'!$C$30:$C$403,"&gt;="&amp;DATE(E56,1,1),'Loan Payoff Calculator'!$C$30:$C$403,"&lt;="&amp;DATE(E56,12,31)))</f>
        <v>#N/A</v>
      </c>
      <c r="G56" s="14" t="e">
        <f>IF(E56="","",SUMIFS('Loan Payoff Calculator'!$F$30:$F$403,'Loan Payoff Calculator'!$C$30:$C$403,"&gt;="&amp;DATE(E56,1,1),'Loan Payoff Calculator'!$C$30:$C$403,"&lt;="&amp;DATE(E56,12,31)))</f>
        <v>#N/A</v>
      </c>
      <c r="H56" s="14" t="e">
        <f>IF(E56="","",SUMIFS('Loan Payoff Calculator'!$G$30:$G$403,'Loan Payoff Calculator'!$C$30:$C$403,"&gt;="&amp;DATE(E56,1,1),'Loan Payoff Calculator'!$C$30:$C$403,"&lt;="&amp;DATE(E56,12,31)))</f>
        <v>#N/A</v>
      </c>
      <c r="I56" s="14" t="e">
        <f t="shared" si="1"/>
        <v>#N/A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8" x14ac:dyDescent="0.35">
      <c r="A57" s="7"/>
      <c r="B57" s="7"/>
      <c r="C57" s="7"/>
      <c r="D57" s="7"/>
      <c r="E57" s="10" t="e">
        <f t="shared" si="0"/>
        <v>#N/A</v>
      </c>
      <c r="F57" s="14" t="e">
        <f>IF(E57="","",SUMIFS('Loan Payoff Calculator'!$E$30:$E$403,'Loan Payoff Calculator'!$C$30:$C$403,"&gt;="&amp;DATE(E57,1,1),'Loan Payoff Calculator'!$C$30:$C$403,"&lt;="&amp;DATE(E57,12,31)))</f>
        <v>#N/A</v>
      </c>
      <c r="G57" s="14" t="e">
        <f>IF(E57="","",SUMIFS('Loan Payoff Calculator'!$F$30:$F$403,'Loan Payoff Calculator'!$C$30:$C$403,"&gt;="&amp;DATE(E57,1,1),'Loan Payoff Calculator'!$C$30:$C$403,"&lt;="&amp;DATE(E57,12,31)))</f>
        <v>#N/A</v>
      </c>
      <c r="H57" s="14" t="e">
        <f>IF(E57="","",SUMIFS('Loan Payoff Calculator'!$G$30:$G$403,'Loan Payoff Calculator'!$C$30:$C$403,"&gt;="&amp;DATE(E57,1,1),'Loan Payoff Calculator'!$C$30:$C$403,"&lt;="&amp;DATE(E57,12,31)))</f>
        <v>#N/A</v>
      </c>
      <c r="I57" s="14" t="e">
        <f t="shared" si="1"/>
        <v>#N/A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8" x14ac:dyDescent="0.35">
      <c r="A58" s="7"/>
      <c r="B58" s="7"/>
      <c r="C58" s="7"/>
      <c r="D58" s="7"/>
      <c r="E58" s="10" t="e">
        <f t="shared" si="0"/>
        <v>#N/A</v>
      </c>
      <c r="F58" s="14" t="e">
        <f>IF(E58="","",SUMIFS('Loan Payoff Calculator'!$E$30:$E$403,'Loan Payoff Calculator'!$C$30:$C$403,"&gt;="&amp;DATE(E58,1,1),'Loan Payoff Calculator'!$C$30:$C$403,"&lt;="&amp;DATE(E58,12,31)))</f>
        <v>#N/A</v>
      </c>
      <c r="G58" s="14" t="e">
        <f>IF(E58="","",SUMIFS('Loan Payoff Calculator'!$F$30:$F$403,'Loan Payoff Calculator'!$C$30:$C$403,"&gt;="&amp;DATE(E58,1,1),'Loan Payoff Calculator'!$C$30:$C$403,"&lt;="&amp;DATE(E58,12,31)))</f>
        <v>#N/A</v>
      </c>
      <c r="H58" s="14" t="e">
        <f>IF(E58="","",SUMIFS('Loan Payoff Calculator'!$G$30:$G$403,'Loan Payoff Calculator'!$C$30:$C$403,"&gt;="&amp;DATE(E58,1,1),'Loan Payoff Calculator'!$C$30:$C$403,"&lt;="&amp;DATE(E58,12,31)))</f>
        <v>#N/A</v>
      </c>
      <c r="I58" s="14" t="e">
        <f t="shared" si="1"/>
        <v>#N/A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8" x14ac:dyDescent="0.35">
      <c r="A59" s="7"/>
      <c r="B59" s="7"/>
      <c r="C59" s="7"/>
      <c r="D59" s="7"/>
      <c r="E59" s="10" t="e">
        <f t="shared" si="0"/>
        <v>#N/A</v>
      </c>
      <c r="F59" s="14" t="e">
        <f>IF(E59="","",SUMIFS('Loan Payoff Calculator'!$E$30:$E$403,'Loan Payoff Calculator'!$C$30:$C$403,"&gt;="&amp;DATE(E59,1,1),'Loan Payoff Calculator'!$C$30:$C$403,"&lt;="&amp;DATE(E59,12,31)))</f>
        <v>#N/A</v>
      </c>
      <c r="G59" s="14" t="e">
        <f>IF(E59="","",SUMIFS('Loan Payoff Calculator'!$F$30:$F$403,'Loan Payoff Calculator'!$C$30:$C$403,"&gt;="&amp;DATE(E59,1,1),'Loan Payoff Calculator'!$C$30:$C$403,"&lt;="&amp;DATE(E59,12,31)))</f>
        <v>#N/A</v>
      </c>
      <c r="H59" s="14" t="e">
        <f>IF(E59="","",SUMIFS('Loan Payoff Calculator'!$G$30:$G$403,'Loan Payoff Calculator'!$C$30:$C$403,"&gt;="&amp;DATE(E59,1,1),'Loan Payoff Calculator'!$C$30:$C$403,"&lt;="&amp;DATE(E59,12,31)))</f>
        <v>#N/A</v>
      </c>
      <c r="I59" s="14" t="e">
        <f t="shared" si="1"/>
        <v>#N/A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8" x14ac:dyDescent="0.35">
      <c r="A60" s="7"/>
      <c r="B60" s="7"/>
      <c r="C60" s="7"/>
      <c r="D60" s="7"/>
      <c r="E60" s="10" t="e">
        <f t="shared" si="0"/>
        <v>#N/A</v>
      </c>
      <c r="F60" s="14" t="e">
        <f>IF(E60="","",SUMIFS('Loan Payoff Calculator'!$E$30:$E$403,'Loan Payoff Calculator'!$C$30:$C$403,"&gt;="&amp;DATE(E60,1,1),'Loan Payoff Calculator'!$C$30:$C$403,"&lt;="&amp;DATE(E60,12,31)))</f>
        <v>#N/A</v>
      </c>
      <c r="G60" s="14" t="e">
        <f>IF(E60="","",SUMIFS('Loan Payoff Calculator'!$F$30:$F$403,'Loan Payoff Calculator'!$C$30:$C$403,"&gt;="&amp;DATE(E60,1,1),'Loan Payoff Calculator'!$C$30:$C$403,"&lt;="&amp;DATE(E60,12,31)))</f>
        <v>#N/A</v>
      </c>
      <c r="H60" s="14" t="e">
        <f>IF(E60="","",SUMIFS('Loan Payoff Calculator'!$G$30:$G$403,'Loan Payoff Calculator'!$C$30:$C$403,"&gt;="&amp;DATE(E60,1,1),'Loan Payoff Calculator'!$C$30:$C$403,"&lt;="&amp;DATE(E60,12,31)))</f>
        <v>#N/A</v>
      </c>
      <c r="I60" s="14" t="e">
        <f t="shared" si="1"/>
        <v>#N/A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8" x14ac:dyDescent="0.35">
      <c r="A61" s="7"/>
      <c r="B61" s="7"/>
      <c r="C61" s="7"/>
      <c r="D61" s="7"/>
      <c r="E61" s="10" t="e">
        <f t="shared" si="0"/>
        <v>#N/A</v>
      </c>
      <c r="F61" s="14" t="e">
        <f>IF(E61="","",SUMIFS('Loan Payoff Calculator'!$E$30:$E$403,'Loan Payoff Calculator'!$C$30:$C$403,"&gt;="&amp;DATE(E61,1,1),'Loan Payoff Calculator'!$C$30:$C$403,"&lt;="&amp;DATE(E61,12,31)))</f>
        <v>#N/A</v>
      </c>
      <c r="G61" s="14" t="e">
        <f>IF(E61="","",SUMIFS('Loan Payoff Calculator'!$F$30:$F$403,'Loan Payoff Calculator'!$C$30:$C$403,"&gt;="&amp;DATE(E61,1,1),'Loan Payoff Calculator'!$C$30:$C$403,"&lt;="&amp;DATE(E61,12,31)))</f>
        <v>#N/A</v>
      </c>
      <c r="H61" s="14" t="e">
        <f>IF(E61="","",SUMIFS('Loan Payoff Calculator'!$G$30:$G$403,'Loan Payoff Calculator'!$C$30:$C$403,"&gt;="&amp;DATE(E61,1,1),'Loan Payoff Calculator'!$C$30:$C$403,"&lt;="&amp;DATE(E61,12,31)))</f>
        <v>#N/A</v>
      </c>
      <c r="I61" s="14" t="e">
        <f t="shared" si="1"/>
        <v>#N/A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8" x14ac:dyDescent="0.35">
      <c r="A62" s="7"/>
      <c r="B62" s="7"/>
      <c r="C62" s="7"/>
      <c r="D62" s="7"/>
      <c r="E62" s="10" t="e">
        <f t="shared" si="0"/>
        <v>#N/A</v>
      </c>
      <c r="F62" s="14" t="e">
        <f>IF(E62="","",SUMIFS('Loan Payoff Calculator'!$E$30:$E$403,'Loan Payoff Calculator'!$C$30:$C$403,"&gt;="&amp;DATE(E62,1,1),'Loan Payoff Calculator'!$C$30:$C$403,"&lt;="&amp;DATE(E62,12,31)))</f>
        <v>#N/A</v>
      </c>
      <c r="G62" s="14" t="e">
        <f>IF(E62="","",SUMIFS('Loan Payoff Calculator'!$F$30:$F$403,'Loan Payoff Calculator'!$C$30:$C$403,"&gt;="&amp;DATE(E62,1,1),'Loan Payoff Calculator'!$C$30:$C$403,"&lt;="&amp;DATE(E62,12,31)))</f>
        <v>#N/A</v>
      </c>
      <c r="H62" s="14" t="e">
        <f>IF(E62="","",SUMIFS('Loan Payoff Calculator'!$G$30:$G$403,'Loan Payoff Calculator'!$C$30:$C$403,"&gt;="&amp;DATE(E62,1,1),'Loan Payoff Calculator'!$C$30:$C$403,"&lt;="&amp;DATE(E62,12,31)))</f>
        <v>#N/A</v>
      </c>
      <c r="I62" s="14" t="e">
        <f t="shared" si="1"/>
        <v>#N/A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8" x14ac:dyDescent="0.35">
      <c r="A63" s="7"/>
      <c r="B63" s="7"/>
      <c r="C63" s="7"/>
      <c r="D63" s="7"/>
      <c r="E63" s="10" t="e">
        <f t="shared" si="0"/>
        <v>#N/A</v>
      </c>
      <c r="F63" s="14" t="e">
        <f>IF(E63="","",SUMIFS('Loan Payoff Calculator'!$E$30:$E$403,'Loan Payoff Calculator'!$C$30:$C$403,"&gt;="&amp;DATE(E63,1,1),'Loan Payoff Calculator'!$C$30:$C$403,"&lt;="&amp;DATE(E63,12,31)))</f>
        <v>#N/A</v>
      </c>
      <c r="G63" s="14" t="e">
        <f>IF(E63="","",SUMIFS('Loan Payoff Calculator'!$F$30:$F$403,'Loan Payoff Calculator'!$C$30:$C$403,"&gt;="&amp;DATE(E63,1,1),'Loan Payoff Calculator'!$C$30:$C$403,"&lt;="&amp;DATE(E63,12,31)))</f>
        <v>#N/A</v>
      </c>
      <c r="H63" s="14" t="e">
        <f>IF(E63="","",SUMIFS('Loan Payoff Calculator'!$G$30:$G$403,'Loan Payoff Calculator'!$C$30:$C$403,"&gt;="&amp;DATE(E63,1,1),'Loan Payoff Calculator'!$C$30:$C$403,"&lt;="&amp;DATE(E63,12,31)))</f>
        <v>#N/A</v>
      </c>
      <c r="I63" s="14" t="e">
        <f t="shared" si="1"/>
        <v>#N/A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8" x14ac:dyDescent="0.35">
      <c r="A64" s="7"/>
      <c r="B64" s="7"/>
      <c r="C64" s="7"/>
      <c r="D64" s="7"/>
      <c r="E64" s="10" t="e">
        <f t="shared" si="0"/>
        <v>#N/A</v>
      </c>
      <c r="F64" s="14" t="e">
        <f>IF(E64="","",SUMIFS('Loan Payoff Calculator'!$E$30:$E$403,'Loan Payoff Calculator'!$C$30:$C$403,"&gt;="&amp;DATE(E64,1,1),'Loan Payoff Calculator'!$C$30:$C$403,"&lt;="&amp;DATE(E64,12,31)))</f>
        <v>#N/A</v>
      </c>
      <c r="G64" s="14" t="e">
        <f>IF(E64="","",SUMIFS('Loan Payoff Calculator'!$F$30:$F$403,'Loan Payoff Calculator'!$C$30:$C$403,"&gt;="&amp;DATE(E64,1,1),'Loan Payoff Calculator'!$C$30:$C$403,"&lt;="&amp;DATE(E64,12,31)))</f>
        <v>#N/A</v>
      </c>
      <c r="H64" s="14" t="e">
        <f>IF(E64="","",SUMIFS('Loan Payoff Calculator'!$G$30:$G$403,'Loan Payoff Calculator'!$C$30:$C$403,"&gt;="&amp;DATE(E64,1,1),'Loan Payoff Calculator'!$C$30:$C$403,"&lt;="&amp;DATE(E64,12,31)))</f>
        <v>#N/A</v>
      </c>
      <c r="I64" s="14" t="e">
        <f t="shared" si="1"/>
        <v>#N/A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8" x14ac:dyDescent="0.35">
      <c r="A65" s="7"/>
      <c r="B65" s="7"/>
      <c r="C65" s="7"/>
      <c r="D65" s="7"/>
      <c r="E65" s="10" t="e">
        <f t="shared" si="0"/>
        <v>#N/A</v>
      </c>
      <c r="F65" s="14" t="e">
        <f>IF(E65="","",SUMIFS('Loan Payoff Calculator'!$E$30:$E$403,'Loan Payoff Calculator'!$C$30:$C$403,"&gt;="&amp;DATE(E65,1,1),'Loan Payoff Calculator'!$C$30:$C$403,"&lt;="&amp;DATE(E65,12,31)))</f>
        <v>#N/A</v>
      </c>
      <c r="G65" s="14" t="e">
        <f>IF(E65="","",SUMIFS('Loan Payoff Calculator'!$F$30:$F$403,'Loan Payoff Calculator'!$C$30:$C$403,"&gt;="&amp;DATE(E65,1,1),'Loan Payoff Calculator'!$C$30:$C$403,"&lt;="&amp;DATE(E65,12,31)))</f>
        <v>#N/A</v>
      </c>
      <c r="H65" s="14" t="e">
        <f>IF(E65="","",SUMIFS('Loan Payoff Calculator'!$G$30:$G$403,'Loan Payoff Calculator'!$C$30:$C$403,"&gt;="&amp;DATE(E65,1,1),'Loan Payoff Calculator'!$C$30:$C$403,"&lt;="&amp;DATE(E65,12,31)))</f>
        <v>#N/A</v>
      </c>
      <c r="I65" s="14" t="e">
        <f t="shared" si="1"/>
        <v>#N/A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8" x14ac:dyDescent="0.35">
      <c r="A66" s="7"/>
      <c r="B66" s="7"/>
      <c r="C66" s="7"/>
      <c r="D66" s="7"/>
      <c r="E66" s="10" t="e">
        <f t="shared" si="0"/>
        <v>#N/A</v>
      </c>
      <c r="F66" s="14" t="e">
        <f>IF(E66="","",SUMIFS('Loan Payoff Calculator'!$E$30:$E$403,'Loan Payoff Calculator'!$C$30:$C$403,"&gt;="&amp;DATE(E66,1,1),'Loan Payoff Calculator'!$C$30:$C$403,"&lt;="&amp;DATE(E66,12,31)))</f>
        <v>#N/A</v>
      </c>
      <c r="G66" s="14" t="e">
        <f>IF(E66="","",SUMIFS('Loan Payoff Calculator'!$F$30:$F$403,'Loan Payoff Calculator'!$C$30:$C$403,"&gt;="&amp;DATE(E66,1,1),'Loan Payoff Calculator'!$C$30:$C$403,"&lt;="&amp;DATE(E66,12,31)))</f>
        <v>#N/A</v>
      </c>
      <c r="H66" s="14" t="e">
        <f>IF(E66="","",SUMIFS('Loan Payoff Calculator'!$G$30:$G$403,'Loan Payoff Calculator'!$C$30:$C$403,"&gt;="&amp;DATE(E66,1,1),'Loan Payoff Calculator'!$C$30:$C$403,"&lt;="&amp;DATE(E66,12,31)))</f>
        <v>#N/A</v>
      </c>
      <c r="I66" s="14" t="e">
        <f t="shared" si="1"/>
        <v>#N/A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8" x14ac:dyDescent="0.35">
      <c r="A67" s="7"/>
      <c r="B67" s="7"/>
      <c r="C67" s="7"/>
      <c r="D67" s="7"/>
      <c r="E67" s="10" t="e">
        <f t="shared" si="0"/>
        <v>#N/A</v>
      </c>
      <c r="F67" s="14" t="e">
        <f>IF(E67="","",SUMIFS('Loan Payoff Calculator'!$E$30:$E$403,'Loan Payoff Calculator'!$C$30:$C$403,"&gt;="&amp;DATE(E67,1,1),'Loan Payoff Calculator'!$C$30:$C$403,"&lt;="&amp;DATE(E67,12,31)))</f>
        <v>#N/A</v>
      </c>
      <c r="G67" s="14" t="e">
        <f>IF(E67="","",SUMIFS('Loan Payoff Calculator'!$F$30:$F$403,'Loan Payoff Calculator'!$C$30:$C$403,"&gt;="&amp;DATE(E67,1,1),'Loan Payoff Calculator'!$C$30:$C$403,"&lt;="&amp;DATE(E67,12,31)))</f>
        <v>#N/A</v>
      </c>
      <c r="H67" s="14" t="e">
        <f>IF(E67="","",SUMIFS('Loan Payoff Calculator'!$G$30:$G$403,'Loan Payoff Calculator'!$C$30:$C$403,"&gt;="&amp;DATE(E67,1,1),'Loan Payoff Calculator'!$C$30:$C$403,"&lt;="&amp;DATE(E67,12,31)))</f>
        <v>#N/A</v>
      </c>
      <c r="I67" s="14" t="e">
        <f t="shared" si="1"/>
        <v>#N/A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8" x14ac:dyDescent="0.35">
      <c r="A68" s="7"/>
      <c r="B68" s="7"/>
      <c r="C68" s="7"/>
      <c r="D68" s="7"/>
      <c r="E68" s="10" t="e">
        <f t="shared" ref="E68:E131" si="2">IF(E67&lt;YEAR($B$9),E67+1,NA())</f>
        <v>#N/A</v>
      </c>
      <c r="F68" s="14" t="e">
        <f>IF(E68="","",SUMIFS('Loan Payoff Calculator'!$E$30:$E$403,'Loan Payoff Calculator'!$C$30:$C$403,"&gt;="&amp;DATE(E68,1,1),'Loan Payoff Calculator'!$C$30:$C$403,"&lt;="&amp;DATE(E68,12,31)))</f>
        <v>#N/A</v>
      </c>
      <c r="G68" s="14" t="e">
        <f>IF(E68="","",SUMIFS('Loan Payoff Calculator'!$F$30:$F$403,'Loan Payoff Calculator'!$C$30:$C$403,"&gt;="&amp;DATE(E68,1,1),'Loan Payoff Calculator'!$C$30:$C$403,"&lt;="&amp;DATE(E68,12,31)))</f>
        <v>#N/A</v>
      </c>
      <c r="H68" s="14" t="e">
        <f>IF(E68="","",SUMIFS('Loan Payoff Calculator'!$G$30:$G$403,'Loan Payoff Calculator'!$C$30:$C$403,"&gt;="&amp;DATE(E68,1,1),'Loan Payoff Calculator'!$C$30:$C$403,"&lt;="&amp;DATE(E68,12,31)))</f>
        <v>#N/A</v>
      </c>
      <c r="I68" s="14" t="e">
        <f t="shared" ref="I68:I131" si="3">IF(E68="","",IF(ROUND(I67,0)-ROUND((F68+H68),0)=0,0,I67-(F68+H68)))</f>
        <v>#N/A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8" x14ac:dyDescent="0.35">
      <c r="A69" s="7"/>
      <c r="B69" s="7"/>
      <c r="C69" s="7"/>
      <c r="D69" s="7"/>
      <c r="E69" s="10" t="e">
        <f t="shared" si="2"/>
        <v>#N/A</v>
      </c>
      <c r="F69" s="14" t="e">
        <f>IF(E69="","",SUMIFS('Loan Payoff Calculator'!$E$30:$E$403,'Loan Payoff Calculator'!$C$30:$C$403,"&gt;="&amp;DATE(E69,1,1),'Loan Payoff Calculator'!$C$30:$C$403,"&lt;="&amp;DATE(E69,12,31)))</f>
        <v>#N/A</v>
      </c>
      <c r="G69" s="14" t="e">
        <f>IF(E69="","",SUMIFS('Loan Payoff Calculator'!$F$30:$F$403,'Loan Payoff Calculator'!$C$30:$C$403,"&gt;="&amp;DATE(E69,1,1),'Loan Payoff Calculator'!$C$30:$C$403,"&lt;="&amp;DATE(E69,12,31)))</f>
        <v>#N/A</v>
      </c>
      <c r="H69" s="14" t="e">
        <f>IF(E69="","",SUMIFS('Loan Payoff Calculator'!$G$30:$G$403,'Loan Payoff Calculator'!$C$30:$C$403,"&gt;="&amp;DATE(E69,1,1),'Loan Payoff Calculator'!$C$30:$C$403,"&lt;="&amp;DATE(E69,12,31)))</f>
        <v>#N/A</v>
      </c>
      <c r="I69" s="14" t="e">
        <f t="shared" si="3"/>
        <v>#N/A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8" x14ac:dyDescent="0.35">
      <c r="A70" s="7"/>
      <c r="B70" s="7"/>
      <c r="C70" s="7"/>
      <c r="D70" s="7"/>
      <c r="E70" s="10" t="e">
        <f t="shared" si="2"/>
        <v>#N/A</v>
      </c>
      <c r="F70" s="14" t="e">
        <f>IF(E70="","",SUMIFS('Loan Payoff Calculator'!$E$30:$E$403,'Loan Payoff Calculator'!$C$30:$C$403,"&gt;="&amp;DATE(E70,1,1),'Loan Payoff Calculator'!$C$30:$C$403,"&lt;="&amp;DATE(E70,12,31)))</f>
        <v>#N/A</v>
      </c>
      <c r="G70" s="14" t="e">
        <f>IF(E70="","",SUMIFS('Loan Payoff Calculator'!$F$30:$F$403,'Loan Payoff Calculator'!$C$30:$C$403,"&gt;="&amp;DATE(E70,1,1),'Loan Payoff Calculator'!$C$30:$C$403,"&lt;="&amp;DATE(E70,12,31)))</f>
        <v>#N/A</v>
      </c>
      <c r="H70" s="14" t="e">
        <f>IF(E70="","",SUMIFS('Loan Payoff Calculator'!$G$30:$G$403,'Loan Payoff Calculator'!$C$30:$C$403,"&gt;="&amp;DATE(E70,1,1),'Loan Payoff Calculator'!$C$30:$C$403,"&lt;="&amp;DATE(E70,12,31)))</f>
        <v>#N/A</v>
      </c>
      <c r="I70" s="14" t="e">
        <f t="shared" si="3"/>
        <v>#N/A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8" x14ac:dyDescent="0.35">
      <c r="A71" s="7"/>
      <c r="B71" s="7"/>
      <c r="C71" s="7"/>
      <c r="D71" s="7"/>
      <c r="E71" s="10" t="e">
        <f t="shared" si="2"/>
        <v>#N/A</v>
      </c>
      <c r="F71" s="14" t="e">
        <f>IF(E71="","",SUMIFS('Loan Payoff Calculator'!$E$30:$E$403,'Loan Payoff Calculator'!$C$30:$C$403,"&gt;="&amp;DATE(E71,1,1),'Loan Payoff Calculator'!$C$30:$C$403,"&lt;="&amp;DATE(E71,12,31)))</f>
        <v>#N/A</v>
      </c>
      <c r="G71" s="14" t="e">
        <f>IF(E71="","",SUMIFS('Loan Payoff Calculator'!$F$30:$F$403,'Loan Payoff Calculator'!$C$30:$C$403,"&gt;="&amp;DATE(E71,1,1),'Loan Payoff Calculator'!$C$30:$C$403,"&lt;="&amp;DATE(E71,12,31)))</f>
        <v>#N/A</v>
      </c>
      <c r="H71" s="14" t="e">
        <f>IF(E71="","",SUMIFS('Loan Payoff Calculator'!$G$30:$G$403,'Loan Payoff Calculator'!$C$30:$C$403,"&gt;="&amp;DATE(E71,1,1),'Loan Payoff Calculator'!$C$30:$C$403,"&lt;="&amp;DATE(E71,12,31)))</f>
        <v>#N/A</v>
      </c>
      <c r="I71" s="14" t="e">
        <f t="shared" si="3"/>
        <v>#N/A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8" x14ac:dyDescent="0.35">
      <c r="A72" s="7"/>
      <c r="B72" s="7"/>
      <c r="C72" s="7"/>
      <c r="D72" s="7"/>
      <c r="E72" s="10" t="e">
        <f t="shared" si="2"/>
        <v>#N/A</v>
      </c>
      <c r="F72" s="14" t="e">
        <f>IF(E72="","",SUMIFS('Loan Payoff Calculator'!$E$30:$E$403,'Loan Payoff Calculator'!$C$30:$C$403,"&gt;="&amp;DATE(E72,1,1),'Loan Payoff Calculator'!$C$30:$C$403,"&lt;="&amp;DATE(E72,12,31)))</f>
        <v>#N/A</v>
      </c>
      <c r="G72" s="14" t="e">
        <f>IF(E72="","",SUMIFS('Loan Payoff Calculator'!$F$30:$F$403,'Loan Payoff Calculator'!$C$30:$C$403,"&gt;="&amp;DATE(E72,1,1),'Loan Payoff Calculator'!$C$30:$C$403,"&lt;="&amp;DATE(E72,12,31)))</f>
        <v>#N/A</v>
      </c>
      <c r="H72" s="14" t="e">
        <f>IF(E72="","",SUMIFS('Loan Payoff Calculator'!$G$30:$G$403,'Loan Payoff Calculator'!$C$30:$C$403,"&gt;="&amp;DATE(E72,1,1),'Loan Payoff Calculator'!$C$30:$C$403,"&lt;="&amp;DATE(E72,12,31)))</f>
        <v>#N/A</v>
      </c>
      <c r="I72" s="14" t="e">
        <f t="shared" si="3"/>
        <v>#N/A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8" x14ac:dyDescent="0.35">
      <c r="A73" s="7"/>
      <c r="B73" s="7"/>
      <c r="C73" s="7"/>
      <c r="D73" s="7"/>
      <c r="E73" s="10" t="e">
        <f t="shared" si="2"/>
        <v>#N/A</v>
      </c>
      <c r="F73" s="14" t="e">
        <f>IF(E73="","",SUMIFS('Loan Payoff Calculator'!$E$30:$E$403,'Loan Payoff Calculator'!$C$30:$C$403,"&gt;="&amp;DATE(E73,1,1),'Loan Payoff Calculator'!$C$30:$C$403,"&lt;="&amp;DATE(E73,12,31)))</f>
        <v>#N/A</v>
      </c>
      <c r="G73" s="14" t="e">
        <f>IF(E73="","",SUMIFS('Loan Payoff Calculator'!$F$30:$F$403,'Loan Payoff Calculator'!$C$30:$C$403,"&gt;="&amp;DATE(E73,1,1),'Loan Payoff Calculator'!$C$30:$C$403,"&lt;="&amp;DATE(E73,12,31)))</f>
        <v>#N/A</v>
      </c>
      <c r="H73" s="14" t="e">
        <f>IF(E73="","",SUMIFS('Loan Payoff Calculator'!$G$30:$G$403,'Loan Payoff Calculator'!$C$30:$C$403,"&gt;="&amp;DATE(E73,1,1),'Loan Payoff Calculator'!$C$30:$C$403,"&lt;="&amp;DATE(E73,12,31)))</f>
        <v>#N/A</v>
      </c>
      <c r="I73" s="14" t="e">
        <f t="shared" si="3"/>
        <v>#N/A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8" x14ac:dyDescent="0.35">
      <c r="A74" s="7"/>
      <c r="B74" s="7"/>
      <c r="C74" s="7"/>
      <c r="D74" s="7"/>
      <c r="E74" s="10" t="e">
        <f t="shared" si="2"/>
        <v>#N/A</v>
      </c>
      <c r="F74" s="14" t="e">
        <f>IF(E74="","",SUMIFS('Loan Payoff Calculator'!$E$30:$E$403,'Loan Payoff Calculator'!$C$30:$C$403,"&gt;="&amp;DATE(E74,1,1),'Loan Payoff Calculator'!$C$30:$C$403,"&lt;="&amp;DATE(E74,12,31)))</f>
        <v>#N/A</v>
      </c>
      <c r="G74" s="14" t="e">
        <f>IF(E74="","",SUMIFS('Loan Payoff Calculator'!$F$30:$F$403,'Loan Payoff Calculator'!$C$30:$C$403,"&gt;="&amp;DATE(E74,1,1),'Loan Payoff Calculator'!$C$30:$C$403,"&lt;="&amp;DATE(E74,12,31)))</f>
        <v>#N/A</v>
      </c>
      <c r="H74" s="14" t="e">
        <f>IF(E74="","",SUMIFS('Loan Payoff Calculator'!$G$30:$G$403,'Loan Payoff Calculator'!$C$30:$C$403,"&gt;="&amp;DATE(E74,1,1),'Loan Payoff Calculator'!$C$30:$C$403,"&lt;="&amp;DATE(E74,12,31)))</f>
        <v>#N/A</v>
      </c>
      <c r="I74" s="14" t="e">
        <f t="shared" si="3"/>
        <v>#N/A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8" x14ac:dyDescent="0.35">
      <c r="A75" s="7"/>
      <c r="B75" s="7"/>
      <c r="C75" s="7"/>
      <c r="D75" s="7"/>
      <c r="E75" s="10" t="e">
        <f t="shared" si="2"/>
        <v>#N/A</v>
      </c>
      <c r="F75" s="14" t="e">
        <f>IF(E75="","",SUMIFS('Loan Payoff Calculator'!$E$30:$E$403,'Loan Payoff Calculator'!$C$30:$C$403,"&gt;="&amp;DATE(E75,1,1),'Loan Payoff Calculator'!$C$30:$C$403,"&lt;="&amp;DATE(E75,12,31)))</f>
        <v>#N/A</v>
      </c>
      <c r="G75" s="14" t="e">
        <f>IF(E75="","",SUMIFS('Loan Payoff Calculator'!$F$30:$F$403,'Loan Payoff Calculator'!$C$30:$C$403,"&gt;="&amp;DATE(E75,1,1),'Loan Payoff Calculator'!$C$30:$C$403,"&lt;="&amp;DATE(E75,12,31)))</f>
        <v>#N/A</v>
      </c>
      <c r="H75" s="14" t="e">
        <f>IF(E75="","",SUMIFS('Loan Payoff Calculator'!$G$30:$G$403,'Loan Payoff Calculator'!$C$30:$C$403,"&gt;="&amp;DATE(E75,1,1),'Loan Payoff Calculator'!$C$30:$C$403,"&lt;="&amp;DATE(E75,12,31)))</f>
        <v>#N/A</v>
      </c>
      <c r="I75" s="14" t="e">
        <f t="shared" si="3"/>
        <v>#N/A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8" x14ac:dyDescent="0.35">
      <c r="A76" s="7"/>
      <c r="B76" s="7"/>
      <c r="C76" s="7"/>
      <c r="D76" s="7"/>
      <c r="E76" s="10" t="e">
        <f t="shared" si="2"/>
        <v>#N/A</v>
      </c>
      <c r="F76" s="14" t="e">
        <f>IF(E76="","",SUMIFS('Loan Payoff Calculator'!$E$30:$E$403,'Loan Payoff Calculator'!$C$30:$C$403,"&gt;="&amp;DATE(E76,1,1),'Loan Payoff Calculator'!$C$30:$C$403,"&lt;="&amp;DATE(E76,12,31)))</f>
        <v>#N/A</v>
      </c>
      <c r="G76" s="14" t="e">
        <f>IF(E76="","",SUMIFS('Loan Payoff Calculator'!$F$30:$F$403,'Loan Payoff Calculator'!$C$30:$C$403,"&gt;="&amp;DATE(E76,1,1),'Loan Payoff Calculator'!$C$30:$C$403,"&lt;="&amp;DATE(E76,12,31)))</f>
        <v>#N/A</v>
      </c>
      <c r="H76" s="14" t="e">
        <f>IF(E76="","",SUMIFS('Loan Payoff Calculator'!$G$30:$G$403,'Loan Payoff Calculator'!$C$30:$C$403,"&gt;="&amp;DATE(E76,1,1),'Loan Payoff Calculator'!$C$30:$C$403,"&lt;="&amp;DATE(E76,12,31)))</f>
        <v>#N/A</v>
      </c>
      <c r="I76" s="14" t="e">
        <f t="shared" si="3"/>
        <v>#N/A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8" x14ac:dyDescent="0.35">
      <c r="A77" s="7"/>
      <c r="B77" s="7"/>
      <c r="C77" s="7"/>
      <c r="D77" s="7"/>
      <c r="E77" s="10" t="e">
        <f t="shared" si="2"/>
        <v>#N/A</v>
      </c>
      <c r="F77" s="14" t="e">
        <f>IF(E77="","",SUMIFS('Loan Payoff Calculator'!$E$30:$E$403,'Loan Payoff Calculator'!$C$30:$C$403,"&gt;="&amp;DATE(E77,1,1),'Loan Payoff Calculator'!$C$30:$C$403,"&lt;="&amp;DATE(E77,12,31)))</f>
        <v>#N/A</v>
      </c>
      <c r="G77" s="14" t="e">
        <f>IF(E77="","",SUMIFS('Loan Payoff Calculator'!$F$30:$F$403,'Loan Payoff Calculator'!$C$30:$C$403,"&gt;="&amp;DATE(E77,1,1),'Loan Payoff Calculator'!$C$30:$C$403,"&lt;="&amp;DATE(E77,12,31)))</f>
        <v>#N/A</v>
      </c>
      <c r="H77" s="14" t="e">
        <f>IF(E77="","",SUMIFS('Loan Payoff Calculator'!$G$30:$G$403,'Loan Payoff Calculator'!$C$30:$C$403,"&gt;="&amp;DATE(E77,1,1),'Loan Payoff Calculator'!$C$30:$C$403,"&lt;="&amp;DATE(E77,12,31)))</f>
        <v>#N/A</v>
      </c>
      <c r="I77" s="14" t="e">
        <f t="shared" si="3"/>
        <v>#N/A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8" x14ac:dyDescent="0.35">
      <c r="A78" s="7"/>
      <c r="B78" s="7"/>
      <c r="C78" s="7"/>
      <c r="D78" s="7"/>
      <c r="E78" s="10" t="e">
        <f t="shared" si="2"/>
        <v>#N/A</v>
      </c>
      <c r="F78" s="14" t="e">
        <f>IF(E78="","",SUMIFS('Loan Payoff Calculator'!$E$30:$E$403,'Loan Payoff Calculator'!$C$30:$C$403,"&gt;="&amp;DATE(E78,1,1),'Loan Payoff Calculator'!$C$30:$C$403,"&lt;="&amp;DATE(E78,12,31)))</f>
        <v>#N/A</v>
      </c>
      <c r="G78" s="14" t="e">
        <f>IF(E78="","",SUMIFS('Loan Payoff Calculator'!$F$30:$F$403,'Loan Payoff Calculator'!$C$30:$C$403,"&gt;="&amp;DATE(E78,1,1),'Loan Payoff Calculator'!$C$30:$C$403,"&lt;="&amp;DATE(E78,12,31)))</f>
        <v>#N/A</v>
      </c>
      <c r="H78" s="14" t="e">
        <f>IF(E78="","",SUMIFS('Loan Payoff Calculator'!$G$30:$G$403,'Loan Payoff Calculator'!$C$30:$C$403,"&gt;="&amp;DATE(E78,1,1),'Loan Payoff Calculator'!$C$30:$C$403,"&lt;="&amp;DATE(E78,12,31)))</f>
        <v>#N/A</v>
      </c>
      <c r="I78" s="14" t="e">
        <f t="shared" si="3"/>
        <v>#N/A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8" x14ac:dyDescent="0.35">
      <c r="A79" s="7"/>
      <c r="B79" s="7"/>
      <c r="C79" s="7"/>
      <c r="D79" s="7"/>
      <c r="E79" s="10" t="e">
        <f t="shared" si="2"/>
        <v>#N/A</v>
      </c>
      <c r="F79" s="14" t="e">
        <f>IF(E79="","",SUMIFS('Loan Payoff Calculator'!$E$30:$E$403,'Loan Payoff Calculator'!$C$30:$C$403,"&gt;="&amp;DATE(E79,1,1),'Loan Payoff Calculator'!$C$30:$C$403,"&lt;="&amp;DATE(E79,12,31)))</f>
        <v>#N/A</v>
      </c>
      <c r="G79" s="14" t="e">
        <f>IF(E79="","",SUMIFS('Loan Payoff Calculator'!$F$30:$F$403,'Loan Payoff Calculator'!$C$30:$C$403,"&gt;="&amp;DATE(E79,1,1),'Loan Payoff Calculator'!$C$30:$C$403,"&lt;="&amp;DATE(E79,12,31)))</f>
        <v>#N/A</v>
      </c>
      <c r="H79" s="14" t="e">
        <f>IF(E79="","",SUMIFS('Loan Payoff Calculator'!$G$30:$G$403,'Loan Payoff Calculator'!$C$30:$C$403,"&gt;="&amp;DATE(E79,1,1),'Loan Payoff Calculator'!$C$30:$C$403,"&lt;="&amp;DATE(E79,12,31)))</f>
        <v>#N/A</v>
      </c>
      <c r="I79" s="14" t="e">
        <f t="shared" si="3"/>
        <v>#N/A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8" x14ac:dyDescent="0.35">
      <c r="A80" s="7"/>
      <c r="B80" s="7"/>
      <c r="C80" s="7"/>
      <c r="D80" s="7"/>
      <c r="E80" s="10" t="e">
        <f t="shared" si="2"/>
        <v>#N/A</v>
      </c>
      <c r="F80" s="14" t="e">
        <f>IF(E80="","",SUMIFS('Loan Payoff Calculator'!$E$30:$E$403,'Loan Payoff Calculator'!$C$30:$C$403,"&gt;="&amp;DATE(E80,1,1),'Loan Payoff Calculator'!$C$30:$C$403,"&lt;="&amp;DATE(E80,12,31)))</f>
        <v>#N/A</v>
      </c>
      <c r="G80" s="14" t="e">
        <f>IF(E80="","",SUMIFS('Loan Payoff Calculator'!$F$30:$F$403,'Loan Payoff Calculator'!$C$30:$C$403,"&gt;="&amp;DATE(E80,1,1),'Loan Payoff Calculator'!$C$30:$C$403,"&lt;="&amp;DATE(E80,12,31)))</f>
        <v>#N/A</v>
      </c>
      <c r="H80" s="14" t="e">
        <f>IF(E80="","",SUMIFS('Loan Payoff Calculator'!$G$30:$G$403,'Loan Payoff Calculator'!$C$30:$C$403,"&gt;="&amp;DATE(E80,1,1),'Loan Payoff Calculator'!$C$30:$C$403,"&lt;="&amp;DATE(E80,12,31)))</f>
        <v>#N/A</v>
      </c>
      <c r="I80" s="14" t="e">
        <f t="shared" si="3"/>
        <v>#N/A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8" x14ac:dyDescent="0.35">
      <c r="A81" s="7"/>
      <c r="B81" s="7"/>
      <c r="C81" s="7"/>
      <c r="D81" s="7"/>
      <c r="E81" s="10" t="e">
        <f t="shared" si="2"/>
        <v>#N/A</v>
      </c>
      <c r="F81" s="14" t="e">
        <f>IF(E81="","",SUMIFS('Loan Payoff Calculator'!$E$30:$E$403,'Loan Payoff Calculator'!$C$30:$C$403,"&gt;="&amp;DATE(E81,1,1),'Loan Payoff Calculator'!$C$30:$C$403,"&lt;="&amp;DATE(E81,12,31)))</f>
        <v>#N/A</v>
      </c>
      <c r="G81" s="14" t="e">
        <f>IF(E81="","",SUMIFS('Loan Payoff Calculator'!$F$30:$F$403,'Loan Payoff Calculator'!$C$30:$C$403,"&gt;="&amp;DATE(E81,1,1),'Loan Payoff Calculator'!$C$30:$C$403,"&lt;="&amp;DATE(E81,12,31)))</f>
        <v>#N/A</v>
      </c>
      <c r="H81" s="14" t="e">
        <f>IF(E81="","",SUMIFS('Loan Payoff Calculator'!$G$30:$G$403,'Loan Payoff Calculator'!$C$30:$C$403,"&gt;="&amp;DATE(E81,1,1),'Loan Payoff Calculator'!$C$30:$C$403,"&lt;="&amp;DATE(E81,12,31)))</f>
        <v>#N/A</v>
      </c>
      <c r="I81" s="14" t="e">
        <f t="shared" si="3"/>
        <v>#N/A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8" x14ac:dyDescent="0.35">
      <c r="A82" s="7"/>
      <c r="B82" s="7"/>
      <c r="C82" s="7"/>
      <c r="D82" s="7"/>
      <c r="E82" s="10" t="e">
        <f t="shared" si="2"/>
        <v>#N/A</v>
      </c>
      <c r="F82" s="14" t="e">
        <f>IF(E82="","",SUMIFS('Loan Payoff Calculator'!$E$30:$E$403,'Loan Payoff Calculator'!$C$30:$C$403,"&gt;="&amp;DATE(E82,1,1),'Loan Payoff Calculator'!$C$30:$C$403,"&lt;="&amp;DATE(E82,12,31)))</f>
        <v>#N/A</v>
      </c>
      <c r="G82" s="14" t="e">
        <f>IF(E82="","",SUMIFS('Loan Payoff Calculator'!$F$30:$F$403,'Loan Payoff Calculator'!$C$30:$C$403,"&gt;="&amp;DATE(E82,1,1),'Loan Payoff Calculator'!$C$30:$C$403,"&lt;="&amp;DATE(E82,12,31)))</f>
        <v>#N/A</v>
      </c>
      <c r="H82" s="14" t="e">
        <f>IF(E82="","",SUMIFS('Loan Payoff Calculator'!$G$30:$G$403,'Loan Payoff Calculator'!$C$30:$C$403,"&gt;="&amp;DATE(E82,1,1),'Loan Payoff Calculator'!$C$30:$C$403,"&lt;="&amp;DATE(E82,12,31)))</f>
        <v>#N/A</v>
      </c>
      <c r="I82" s="14" t="e">
        <f t="shared" si="3"/>
        <v>#N/A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8" x14ac:dyDescent="0.35">
      <c r="A83" s="7"/>
      <c r="B83" s="7"/>
      <c r="C83" s="7"/>
      <c r="D83" s="7"/>
      <c r="E83" s="10" t="e">
        <f t="shared" si="2"/>
        <v>#N/A</v>
      </c>
      <c r="F83" s="14" t="e">
        <f>IF(E83="","",SUMIFS('Loan Payoff Calculator'!$E$30:$E$403,'Loan Payoff Calculator'!$C$30:$C$403,"&gt;="&amp;DATE(E83,1,1),'Loan Payoff Calculator'!$C$30:$C$403,"&lt;="&amp;DATE(E83,12,31)))</f>
        <v>#N/A</v>
      </c>
      <c r="G83" s="14" t="e">
        <f>IF(E83="","",SUMIFS('Loan Payoff Calculator'!$F$30:$F$403,'Loan Payoff Calculator'!$C$30:$C$403,"&gt;="&amp;DATE(E83,1,1),'Loan Payoff Calculator'!$C$30:$C$403,"&lt;="&amp;DATE(E83,12,31)))</f>
        <v>#N/A</v>
      </c>
      <c r="H83" s="14" t="e">
        <f>IF(E83="","",SUMIFS('Loan Payoff Calculator'!$G$30:$G$403,'Loan Payoff Calculator'!$C$30:$C$403,"&gt;="&amp;DATE(E83,1,1),'Loan Payoff Calculator'!$C$30:$C$403,"&lt;="&amp;DATE(E83,12,31)))</f>
        <v>#N/A</v>
      </c>
      <c r="I83" s="14" t="e">
        <f t="shared" si="3"/>
        <v>#N/A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8" x14ac:dyDescent="0.35">
      <c r="A84" s="7"/>
      <c r="B84" s="7"/>
      <c r="C84" s="7"/>
      <c r="D84" s="7"/>
      <c r="E84" s="10" t="e">
        <f t="shared" si="2"/>
        <v>#N/A</v>
      </c>
      <c r="F84" s="14" t="e">
        <f>IF(E84="","",SUMIFS('Loan Payoff Calculator'!$E$30:$E$403,'Loan Payoff Calculator'!$C$30:$C$403,"&gt;="&amp;DATE(E84,1,1),'Loan Payoff Calculator'!$C$30:$C$403,"&lt;="&amp;DATE(E84,12,31)))</f>
        <v>#N/A</v>
      </c>
      <c r="G84" s="14" t="e">
        <f>IF(E84="","",SUMIFS('Loan Payoff Calculator'!$F$30:$F$403,'Loan Payoff Calculator'!$C$30:$C$403,"&gt;="&amp;DATE(E84,1,1),'Loan Payoff Calculator'!$C$30:$C$403,"&lt;="&amp;DATE(E84,12,31)))</f>
        <v>#N/A</v>
      </c>
      <c r="H84" s="14" t="e">
        <f>IF(E84="","",SUMIFS('Loan Payoff Calculator'!$G$30:$G$403,'Loan Payoff Calculator'!$C$30:$C$403,"&gt;="&amp;DATE(E84,1,1),'Loan Payoff Calculator'!$C$30:$C$403,"&lt;="&amp;DATE(E84,12,31)))</f>
        <v>#N/A</v>
      </c>
      <c r="I84" s="14" t="e">
        <f t="shared" si="3"/>
        <v>#N/A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8" x14ac:dyDescent="0.35">
      <c r="A85" s="7"/>
      <c r="B85" s="7"/>
      <c r="C85" s="7"/>
      <c r="D85" s="7"/>
      <c r="E85" s="10" t="e">
        <f t="shared" si="2"/>
        <v>#N/A</v>
      </c>
      <c r="F85" s="14" t="e">
        <f>IF(E85="","",SUMIFS('Loan Payoff Calculator'!$E$30:$E$403,'Loan Payoff Calculator'!$C$30:$C$403,"&gt;="&amp;DATE(E85,1,1),'Loan Payoff Calculator'!$C$30:$C$403,"&lt;="&amp;DATE(E85,12,31)))</f>
        <v>#N/A</v>
      </c>
      <c r="G85" s="14" t="e">
        <f>IF(E85="","",SUMIFS('Loan Payoff Calculator'!$F$30:$F$403,'Loan Payoff Calculator'!$C$30:$C$403,"&gt;="&amp;DATE(E85,1,1),'Loan Payoff Calculator'!$C$30:$C$403,"&lt;="&amp;DATE(E85,12,31)))</f>
        <v>#N/A</v>
      </c>
      <c r="H85" s="14" t="e">
        <f>IF(E85="","",SUMIFS('Loan Payoff Calculator'!$G$30:$G$403,'Loan Payoff Calculator'!$C$30:$C$403,"&gt;="&amp;DATE(E85,1,1),'Loan Payoff Calculator'!$C$30:$C$403,"&lt;="&amp;DATE(E85,12,31)))</f>
        <v>#N/A</v>
      </c>
      <c r="I85" s="14" t="e">
        <f t="shared" si="3"/>
        <v>#N/A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8" x14ac:dyDescent="0.35">
      <c r="A86" s="7"/>
      <c r="B86" s="7"/>
      <c r="C86" s="7"/>
      <c r="D86" s="7"/>
      <c r="E86" s="10" t="e">
        <f t="shared" si="2"/>
        <v>#N/A</v>
      </c>
      <c r="F86" s="14" t="e">
        <f>IF(E86="","",SUMIFS('Loan Payoff Calculator'!$E$30:$E$403,'Loan Payoff Calculator'!$C$30:$C$403,"&gt;="&amp;DATE(E86,1,1),'Loan Payoff Calculator'!$C$30:$C$403,"&lt;="&amp;DATE(E86,12,31)))</f>
        <v>#N/A</v>
      </c>
      <c r="G86" s="14" t="e">
        <f>IF(E86="","",SUMIFS('Loan Payoff Calculator'!$F$30:$F$403,'Loan Payoff Calculator'!$C$30:$C$403,"&gt;="&amp;DATE(E86,1,1),'Loan Payoff Calculator'!$C$30:$C$403,"&lt;="&amp;DATE(E86,12,31)))</f>
        <v>#N/A</v>
      </c>
      <c r="H86" s="14" t="e">
        <f>IF(E86="","",SUMIFS('Loan Payoff Calculator'!$G$30:$G$403,'Loan Payoff Calculator'!$C$30:$C$403,"&gt;="&amp;DATE(E86,1,1),'Loan Payoff Calculator'!$C$30:$C$403,"&lt;="&amp;DATE(E86,12,31)))</f>
        <v>#N/A</v>
      </c>
      <c r="I86" s="14" t="e">
        <f t="shared" si="3"/>
        <v>#N/A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8" x14ac:dyDescent="0.35">
      <c r="A87" s="7"/>
      <c r="B87" s="7"/>
      <c r="C87" s="7"/>
      <c r="D87" s="7"/>
      <c r="E87" s="10" t="e">
        <f t="shared" si="2"/>
        <v>#N/A</v>
      </c>
      <c r="F87" s="14" t="e">
        <f>IF(E87="","",SUMIFS('Loan Payoff Calculator'!$E$30:$E$403,'Loan Payoff Calculator'!$C$30:$C$403,"&gt;="&amp;DATE(E87,1,1),'Loan Payoff Calculator'!$C$30:$C$403,"&lt;="&amp;DATE(E87,12,31)))</f>
        <v>#N/A</v>
      </c>
      <c r="G87" s="14" t="e">
        <f>IF(E87="","",SUMIFS('Loan Payoff Calculator'!$F$30:$F$403,'Loan Payoff Calculator'!$C$30:$C$403,"&gt;="&amp;DATE(E87,1,1),'Loan Payoff Calculator'!$C$30:$C$403,"&lt;="&amp;DATE(E87,12,31)))</f>
        <v>#N/A</v>
      </c>
      <c r="H87" s="14" t="e">
        <f>IF(E87="","",SUMIFS('Loan Payoff Calculator'!$G$30:$G$403,'Loan Payoff Calculator'!$C$30:$C$403,"&gt;="&amp;DATE(E87,1,1),'Loan Payoff Calculator'!$C$30:$C$403,"&lt;="&amp;DATE(E87,12,31)))</f>
        <v>#N/A</v>
      </c>
      <c r="I87" s="14" t="e">
        <f t="shared" si="3"/>
        <v>#N/A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8" x14ac:dyDescent="0.35">
      <c r="A88" s="7"/>
      <c r="B88" s="7"/>
      <c r="C88" s="7"/>
      <c r="D88" s="7"/>
      <c r="E88" s="10" t="e">
        <f t="shared" si="2"/>
        <v>#N/A</v>
      </c>
      <c r="F88" s="14" t="e">
        <f>IF(E88="","",SUMIFS('Loan Payoff Calculator'!$E$30:$E$403,'Loan Payoff Calculator'!$C$30:$C$403,"&gt;="&amp;DATE(E88,1,1),'Loan Payoff Calculator'!$C$30:$C$403,"&lt;="&amp;DATE(E88,12,31)))</f>
        <v>#N/A</v>
      </c>
      <c r="G88" s="14" t="e">
        <f>IF(E88="","",SUMIFS('Loan Payoff Calculator'!$F$30:$F$403,'Loan Payoff Calculator'!$C$30:$C$403,"&gt;="&amp;DATE(E88,1,1),'Loan Payoff Calculator'!$C$30:$C$403,"&lt;="&amp;DATE(E88,12,31)))</f>
        <v>#N/A</v>
      </c>
      <c r="H88" s="14" t="e">
        <f>IF(E88="","",SUMIFS('Loan Payoff Calculator'!$G$30:$G$403,'Loan Payoff Calculator'!$C$30:$C$403,"&gt;="&amp;DATE(E88,1,1),'Loan Payoff Calculator'!$C$30:$C$403,"&lt;="&amp;DATE(E88,12,31)))</f>
        <v>#N/A</v>
      </c>
      <c r="I88" s="14" t="e">
        <f t="shared" si="3"/>
        <v>#N/A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8" x14ac:dyDescent="0.35">
      <c r="A89" s="7"/>
      <c r="B89" s="7"/>
      <c r="C89" s="7"/>
      <c r="D89" s="7"/>
      <c r="E89" s="10" t="e">
        <f t="shared" si="2"/>
        <v>#N/A</v>
      </c>
      <c r="F89" s="14" t="e">
        <f>IF(E89="","",SUMIFS('Loan Payoff Calculator'!$E$30:$E$403,'Loan Payoff Calculator'!$C$30:$C$403,"&gt;="&amp;DATE(E89,1,1),'Loan Payoff Calculator'!$C$30:$C$403,"&lt;="&amp;DATE(E89,12,31)))</f>
        <v>#N/A</v>
      </c>
      <c r="G89" s="14" t="e">
        <f>IF(E89="","",SUMIFS('Loan Payoff Calculator'!$F$30:$F$403,'Loan Payoff Calculator'!$C$30:$C$403,"&gt;="&amp;DATE(E89,1,1),'Loan Payoff Calculator'!$C$30:$C$403,"&lt;="&amp;DATE(E89,12,31)))</f>
        <v>#N/A</v>
      </c>
      <c r="H89" s="14" t="e">
        <f>IF(E89="","",SUMIFS('Loan Payoff Calculator'!$G$30:$G$403,'Loan Payoff Calculator'!$C$30:$C$403,"&gt;="&amp;DATE(E89,1,1),'Loan Payoff Calculator'!$C$30:$C$403,"&lt;="&amp;DATE(E89,12,31)))</f>
        <v>#N/A</v>
      </c>
      <c r="I89" s="14" t="e">
        <f t="shared" si="3"/>
        <v>#N/A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8" x14ac:dyDescent="0.35">
      <c r="A90" s="7"/>
      <c r="B90" s="7"/>
      <c r="C90" s="7"/>
      <c r="D90" s="7"/>
      <c r="E90" s="10" t="e">
        <f t="shared" si="2"/>
        <v>#N/A</v>
      </c>
      <c r="F90" s="14" t="e">
        <f>IF(E90="","",SUMIFS('Loan Payoff Calculator'!$E$30:$E$403,'Loan Payoff Calculator'!$C$30:$C$403,"&gt;="&amp;DATE(E90,1,1),'Loan Payoff Calculator'!$C$30:$C$403,"&lt;="&amp;DATE(E90,12,31)))</f>
        <v>#N/A</v>
      </c>
      <c r="G90" s="14" t="e">
        <f>IF(E90="","",SUMIFS('Loan Payoff Calculator'!$F$30:$F$403,'Loan Payoff Calculator'!$C$30:$C$403,"&gt;="&amp;DATE(E90,1,1),'Loan Payoff Calculator'!$C$30:$C$403,"&lt;="&amp;DATE(E90,12,31)))</f>
        <v>#N/A</v>
      </c>
      <c r="H90" s="14" t="e">
        <f>IF(E90="","",SUMIFS('Loan Payoff Calculator'!$G$30:$G$403,'Loan Payoff Calculator'!$C$30:$C$403,"&gt;="&amp;DATE(E90,1,1),'Loan Payoff Calculator'!$C$30:$C$403,"&lt;="&amp;DATE(E90,12,31)))</f>
        <v>#N/A</v>
      </c>
      <c r="I90" s="14" t="e">
        <f t="shared" si="3"/>
        <v>#N/A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8" x14ac:dyDescent="0.35">
      <c r="A91" s="7"/>
      <c r="B91" s="7"/>
      <c r="C91" s="7"/>
      <c r="D91" s="7"/>
      <c r="E91" s="10" t="e">
        <f t="shared" si="2"/>
        <v>#N/A</v>
      </c>
      <c r="F91" s="14" t="e">
        <f>IF(E91="","",SUMIFS('Loan Payoff Calculator'!$E$30:$E$403,'Loan Payoff Calculator'!$C$30:$C$403,"&gt;="&amp;DATE(E91,1,1),'Loan Payoff Calculator'!$C$30:$C$403,"&lt;="&amp;DATE(E91,12,31)))</f>
        <v>#N/A</v>
      </c>
      <c r="G91" s="14" t="e">
        <f>IF(E91="","",SUMIFS('Loan Payoff Calculator'!$F$30:$F$403,'Loan Payoff Calculator'!$C$30:$C$403,"&gt;="&amp;DATE(E91,1,1),'Loan Payoff Calculator'!$C$30:$C$403,"&lt;="&amp;DATE(E91,12,31)))</f>
        <v>#N/A</v>
      </c>
      <c r="H91" s="14" t="e">
        <f>IF(E91="","",SUMIFS('Loan Payoff Calculator'!$G$30:$G$403,'Loan Payoff Calculator'!$C$30:$C$403,"&gt;="&amp;DATE(E91,1,1),'Loan Payoff Calculator'!$C$30:$C$403,"&lt;="&amp;DATE(E91,12,31)))</f>
        <v>#N/A</v>
      </c>
      <c r="I91" s="14" t="e">
        <f t="shared" si="3"/>
        <v>#N/A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8" x14ac:dyDescent="0.35">
      <c r="A92" s="7"/>
      <c r="B92" s="7"/>
      <c r="C92" s="7"/>
      <c r="D92" s="7"/>
      <c r="E92" s="10" t="e">
        <f t="shared" si="2"/>
        <v>#N/A</v>
      </c>
      <c r="F92" s="14" t="e">
        <f>IF(E92="","",SUMIFS('Loan Payoff Calculator'!$E$30:$E$403,'Loan Payoff Calculator'!$C$30:$C$403,"&gt;="&amp;DATE(E92,1,1),'Loan Payoff Calculator'!$C$30:$C$403,"&lt;="&amp;DATE(E92,12,31)))</f>
        <v>#N/A</v>
      </c>
      <c r="G92" s="14" t="e">
        <f>IF(E92="","",SUMIFS('Loan Payoff Calculator'!$F$30:$F$403,'Loan Payoff Calculator'!$C$30:$C$403,"&gt;="&amp;DATE(E92,1,1),'Loan Payoff Calculator'!$C$30:$C$403,"&lt;="&amp;DATE(E92,12,31)))</f>
        <v>#N/A</v>
      </c>
      <c r="H92" s="14" t="e">
        <f>IF(E92="","",SUMIFS('Loan Payoff Calculator'!$G$30:$G$403,'Loan Payoff Calculator'!$C$30:$C$403,"&gt;="&amp;DATE(E92,1,1),'Loan Payoff Calculator'!$C$30:$C$403,"&lt;="&amp;DATE(E92,12,31)))</f>
        <v>#N/A</v>
      </c>
      <c r="I92" s="14" t="e">
        <f t="shared" si="3"/>
        <v>#N/A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8" x14ac:dyDescent="0.35">
      <c r="A93" s="7"/>
      <c r="B93" s="7"/>
      <c r="C93" s="7"/>
      <c r="D93" s="7"/>
      <c r="E93" s="10" t="e">
        <f t="shared" si="2"/>
        <v>#N/A</v>
      </c>
      <c r="F93" s="14" t="e">
        <f>IF(E93="","",SUMIFS('Loan Payoff Calculator'!$E$30:$E$403,'Loan Payoff Calculator'!$C$30:$C$403,"&gt;="&amp;DATE(E93,1,1),'Loan Payoff Calculator'!$C$30:$C$403,"&lt;="&amp;DATE(E93,12,31)))</f>
        <v>#N/A</v>
      </c>
      <c r="G93" s="14" t="e">
        <f>IF(E93="","",SUMIFS('Loan Payoff Calculator'!$F$30:$F$403,'Loan Payoff Calculator'!$C$30:$C$403,"&gt;="&amp;DATE(E93,1,1),'Loan Payoff Calculator'!$C$30:$C$403,"&lt;="&amp;DATE(E93,12,31)))</f>
        <v>#N/A</v>
      </c>
      <c r="H93" s="14" t="e">
        <f>IF(E93="","",SUMIFS('Loan Payoff Calculator'!$G$30:$G$403,'Loan Payoff Calculator'!$C$30:$C$403,"&gt;="&amp;DATE(E93,1,1),'Loan Payoff Calculator'!$C$30:$C$403,"&lt;="&amp;DATE(E93,12,31)))</f>
        <v>#N/A</v>
      </c>
      <c r="I93" s="14" t="e">
        <f t="shared" si="3"/>
        <v>#N/A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8" x14ac:dyDescent="0.35">
      <c r="A94" s="7"/>
      <c r="B94" s="7"/>
      <c r="C94" s="7"/>
      <c r="D94" s="7"/>
      <c r="E94" s="10" t="e">
        <f t="shared" si="2"/>
        <v>#N/A</v>
      </c>
      <c r="F94" s="14" t="e">
        <f>IF(E94="","",SUMIFS('Loan Payoff Calculator'!$E$30:$E$403,'Loan Payoff Calculator'!$C$30:$C$403,"&gt;="&amp;DATE(E94,1,1),'Loan Payoff Calculator'!$C$30:$C$403,"&lt;="&amp;DATE(E94,12,31)))</f>
        <v>#N/A</v>
      </c>
      <c r="G94" s="14" t="e">
        <f>IF(E94="","",SUMIFS('Loan Payoff Calculator'!$F$30:$F$403,'Loan Payoff Calculator'!$C$30:$C$403,"&gt;="&amp;DATE(E94,1,1),'Loan Payoff Calculator'!$C$30:$C$403,"&lt;="&amp;DATE(E94,12,31)))</f>
        <v>#N/A</v>
      </c>
      <c r="H94" s="14" t="e">
        <f>IF(E94="","",SUMIFS('Loan Payoff Calculator'!$G$30:$G$403,'Loan Payoff Calculator'!$C$30:$C$403,"&gt;="&amp;DATE(E94,1,1),'Loan Payoff Calculator'!$C$30:$C$403,"&lt;="&amp;DATE(E94,12,31)))</f>
        <v>#N/A</v>
      </c>
      <c r="I94" s="14" t="e">
        <f t="shared" si="3"/>
        <v>#N/A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8" x14ac:dyDescent="0.35">
      <c r="A95" s="7"/>
      <c r="B95" s="7"/>
      <c r="C95" s="7"/>
      <c r="D95" s="7"/>
      <c r="E95" s="10" t="e">
        <f t="shared" si="2"/>
        <v>#N/A</v>
      </c>
      <c r="F95" s="14" t="e">
        <f>IF(E95="","",SUMIFS('Loan Payoff Calculator'!$E$30:$E$403,'Loan Payoff Calculator'!$C$30:$C$403,"&gt;="&amp;DATE(E95,1,1),'Loan Payoff Calculator'!$C$30:$C$403,"&lt;="&amp;DATE(E95,12,31)))</f>
        <v>#N/A</v>
      </c>
      <c r="G95" s="14" t="e">
        <f>IF(E95="","",SUMIFS('Loan Payoff Calculator'!$F$30:$F$403,'Loan Payoff Calculator'!$C$30:$C$403,"&gt;="&amp;DATE(E95,1,1),'Loan Payoff Calculator'!$C$30:$C$403,"&lt;="&amp;DATE(E95,12,31)))</f>
        <v>#N/A</v>
      </c>
      <c r="H95" s="14" t="e">
        <f>IF(E95="","",SUMIFS('Loan Payoff Calculator'!$G$30:$G$403,'Loan Payoff Calculator'!$C$30:$C$403,"&gt;="&amp;DATE(E95,1,1),'Loan Payoff Calculator'!$C$30:$C$403,"&lt;="&amp;DATE(E95,12,31)))</f>
        <v>#N/A</v>
      </c>
      <c r="I95" s="14" t="e">
        <f t="shared" si="3"/>
        <v>#N/A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8" x14ac:dyDescent="0.35">
      <c r="A96" s="7"/>
      <c r="B96" s="7"/>
      <c r="C96" s="7"/>
      <c r="D96" s="7"/>
      <c r="E96" s="10" t="e">
        <f t="shared" si="2"/>
        <v>#N/A</v>
      </c>
      <c r="F96" s="14" t="e">
        <f>IF(E96="","",SUMIFS('Loan Payoff Calculator'!$E$30:$E$403,'Loan Payoff Calculator'!$C$30:$C$403,"&gt;="&amp;DATE(E96,1,1),'Loan Payoff Calculator'!$C$30:$C$403,"&lt;="&amp;DATE(E96,12,31)))</f>
        <v>#N/A</v>
      </c>
      <c r="G96" s="14" t="e">
        <f>IF(E96="","",SUMIFS('Loan Payoff Calculator'!$F$30:$F$403,'Loan Payoff Calculator'!$C$30:$C$403,"&gt;="&amp;DATE(E96,1,1),'Loan Payoff Calculator'!$C$30:$C$403,"&lt;="&amp;DATE(E96,12,31)))</f>
        <v>#N/A</v>
      </c>
      <c r="H96" s="14" t="e">
        <f>IF(E96="","",SUMIFS('Loan Payoff Calculator'!$G$30:$G$403,'Loan Payoff Calculator'!$C$30:$C$403,"&gt;="&amp;DATE(E96,1,1),'Loan Payoff Calculator'!$C$30:$C$403,"&lt;="&amp;DATE(E96,12,31)))</f>
        <v>#N/A</v>
      </c>
      <c r="I96" s="14" t="e">
        <f t="shared" si="3"/>
        <v>#N/A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8" x14ac:dyDescent="0.35">
      <c r="A97" s="7"/>
      <c r="B97" s="7"/>
      <c r="C97" s="7"/>
      <c r="D97" s="7"/>
      <c r="E97" s="10" t="e">
        <f t="shared" si="2"/>
        <v>#N/A</v>
      </c>
      <c r="F97" s="14" t="e">
        <f>IF(E97="","",SUMIFS('Loan Payoff Calculator'!$E$30:$E$403,'Loan Payoff Calculator'!$C$30:$C$403,"&gt;="&amp;DATE(E97,1,1),'Loan Payoff Calculator'!$C$30:$C$403,"&lt;="&amp;DATE(E97,12,31)))</f>
        <v>#N/A</v>
      </c>
      <c r="G97" s="14" t="e">
        <f>IF(E97="","",SUMIFS('Loan Payoff Calculator'!$F$30:$F$403,'Loan Payoff Calculator'!$C$30:$C$403,"&gt;="&amp;DATE(E97,1,1),'Loan Payoff Calculator'!$C$30:$C$403,"&lt;="&amp;DATE(E97,12,31)))</f>
        <v>#N/A</v>
      </c>
      <c r="H97" s="14" t="e">
        <f>IF(E97="","",SUMIFS('Loan Payoff Calculator'!$G$30:$G$403,'Loan Payoff Calculator'!$C$30:$C$403,"&gt;="&amp;DATE(E97,1,1),'Loan Payoff Calculator'!$C$30:$C$403,"&lt;="&amp;DATE(E97,12,31)))</f>
        <v>#N/A</v>
      </c>
      <c r="I97" s="14" t="e">
        <f t="shared" si="3"/>
        <v>#N/A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8" x14ac:dyDescent="0.35">
      <c r="A98" s="7"/>
      <c r="B98" s="7"/>
      <c r="C98" s="7"/>
      <c r="D98" s="7"/>
      <c r="E98" s="10" t="e">
        <f t="shared" si="2"/>
        <v>#N/A</v>
      </c>
      <c r="F98" s="14" t="e">
        <f>IF(E98="","",SUMIFS('Loan Payoff Calculator'!$E$30:$E$403,'Loan Payoff Calculator'!$C$30:$C$403,"&gt;="&amp;DATE(E98,1,1),'Loan Payoff Calculator'!$C$30:$C$403,"&lt;="&amp;DATE(E98,12,31)))</f>
        <v>#N/A</v>
      </c>
      <c r="G98" s="14" t="e">
        <f>IF(E98="","",SUMIFS('Loan Payoff Calculator'!$F$30:$F$403,'Loan Payoff Calculator'!$C$30:$C$403,"&gt;="&amp;DATE(E98,1,1),'Loan Payoff Calculator'!$C$30:$C$403,"&lt;="&amp;DATE(E98,12,31)))</f>
        <v>#N/A</v>
      </c>
      <c r="H98" s="14" t="e">
        <f>IF(E98="","",SUMIFS('Loan Payoff Calculator'!$G$30:$G$403,'Loan Payoff Calculator'!$C$30:$C$403,"&gt;="&amp;DATE(E98,1,1),'Loan Payoff Calculator'!$C$30:$C$403,"&lt;="&amp;DATE(E98,12,31)))</f>
        <v>#N/A</v>
      </c>
      <c r="I98" s="14" t="e">
        <f t="shared" si="3"/>
        <v>#N/A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8" x14ac:dyDescent="0.35">
      <c r="A99" s="7"/>
      <c r="B99" s="7"/>
      <c r="C99" s="7"/>
      <c r="D99" s="7"/>
      <c r="E99" s="10" t="e">
        <f t="shared" si="2"/>
        <v>#N/A</v>
      </c>
      <c r="F99" s="14" t="e">
        <f>IF(E99="","",SUMIFS('Loan Payoff Calculator'!$E$30:$E$403,'Loan Payoff Calculator'!$C$30:$C$403,"&gt;="&amp;DATE(E99,1,1),'Loan Payoff Calculator'!$C$30:$C$403,"&lt;="&amp;DATE(E99,12,31)))</f>
        <v>#N/A</v>
      </c>
      <c r="G99" s="14" t="e">
        <f>IF(E99="","",SUMIFS('Loan Payoff Calculator'!$F$30:$F$403,'Loan Payoff Calculator'!$C$30:$C$403,"&gt;="&amp;DATE(E99,1,1),'Loan Payoff Calculator'!$C$30:$C$403,"&lt;="&amp;DATE(E99,12,31)))</f>
        <v>#N/A</v>
      </c>
      <c r="H99" s="14" t="e">
        <f>IF(E99="","",SUMIFS('Loan Payoff Calculator'!$G$30:$G$403,'Loan Payoff Calculator'!$C$30:$C$403,"&gt;="&amp;DATE(E99,1,1),'Loan Payoff Calculator'!$C$30:$C$403,"&lt;="&amp;DATE(E99,12,31)))</f>
        <v>#N/A</v>
      </c>
      <c r="I99" s="14" t="e">
        <f t="shared" si="3"/>
        <v>#N/A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8" x14ac:dyDescent="0.35">
      <c r="A100" s="7"/>
      <c r="B100" s="7"/>
      <c r="C100" s="7"/>
      <c r="D100" s="7"/>
      <c r="E100" s="10" t="e">
        <f t="shared" si="2"/>
        <v>#N/A</v>
      </c>
      <c r="F100" s="14" t="e">
        <f>IF(E100="","",SUMIFS('Loan Payoff Calculator'!$E$30:$E$403,'Loan Payoff Calculator'!$C$30:$C$403,"&gt;="&amp;DATE(E100,1,1),'Loan Payoff Calculator'!$C$30:$C$403,"&lt;="&amp;DATE(E100,12,31)))</f>
        <v>#N/A</v>
      </c>
      <c r="G100" s="14" t="e">
        <f>IF(E100="","",SUMIFS('Loan Payoff Calculator'!$F$30:$F$403,'Loan Payoff Calculator'!$C$30:$C$403,"&gt;="&amp;DATE(E100,1,1),'Loan Payoff Calculator'!$C$30:$C$403,"&lt;="&amp;DATE(E100,12,31)))</f>
        <v>#N/A</v>
      </c>
      <c r="H100" s="14" t="e">
        <f>IF(E100="","",SUMIFS('Loan Payoff Calculator'!$G$30:$G$403,'Loan Payoff Calculator'!$C$30:$C$403,"&gt;="&amp;DATE(E100,1,1),'Loan Payoff Calculator'!$C$30:$C$403,"&lt;="&amp;DATE(E100,12,31)))</f>
        <v>#N/A</v>
      </c>
      <c r="I100" s="14" t="e">
        <f t="shared" si="3"/>
        <v>#N/A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8" x14ac:dyDescent="0.35">
      <c r="A101" s="7"/>
      <c r="B101" s="7"/>
      <c r="C101" s="7"/>
      <c r="D101" s="7"/>
      <c r="E101" s="10" t="e">
        <f t="shared" si="2"/>
        <v>#N/A</v>
      </c>
      <c r="F101" s="14" t="e">
        <f>IF(E101="","",SUMIFS('Loan Payoff Calculator'!$E$30:$E$403,'Loan Payoff Calculator'!$C$30:$C$403,"&gt;="&amp;DATE(E101,1,1),'Loan Payoff Calculator'!$C$30:$C$403,"&lt;="&amp;DATE(E101,12,31)))</f>
        <v>#N/A</v>
      </c>
      <c r="G101" s="14" t="e">
        <f>IF(E101="","",SUMIFS('Loan Payoff Calculator'!$F$30:$F$403,'Loan Payoff Calculator'!$C$30:$C$403,"&gt;="&amp;DATE(E101,1,1),'Loan Payoff Calculator'!$C$30:$C$403,"&lt;="&amp;DATE(E101,12,31)))</f>
        <v>#N/A</v>
      </c>
      <c r="H101" s="14" t="e">
        <f>IF(E101="","",SUMIFS('Loan Payoff Calculator'!$G$30:$G$403,'Loan Payoff Calculator'!$C$30:$C$403,"&gt;="&amp;DATE(E101,1,1),'Loan Payoff Calculator'!$C$30:$C$403,"&lt;="&amp;DATE(E101,12,31)))</f>
        <v>#N/A</v>
      </c>
      <c r="I101" s="14" t="e">
        <f t="shared" si="3"/>
        <v>#N/A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8" x14ac:dyDescent="0.35">
      <c r="A102" s="7"/>
      <c r="B102" s="7"/>
      <c r="C102" s="7"/>
      <c r="D102" s="7"/>
      <c r="E102" s="10" t="e">
        <f t="shared" si="2"/>
        <v>#N/A</v>
      </c>
      <c r="F102" s="14" t="e">
        <f>IF(E102="","",SUMIFS('Loan Payoff Calculator'!$E$30:$E$403,'Loan Payoff Calculator'!$C$30:$C$403,"&gt;="&amp;DATE(E102,1,1),'Loan Payoff Calculator'!$C$30:$C$403,"&lt;="&amp;DATE(E102,12,31)))</f>
        <v>#N/A</v>
      </c>
      <c r="G102" s="14" t="e">
        <f>IF(E102="","",SUMIFS('Loan Payoff Calculator'!$F$30:$F$403,'Loan Payoff Calculator'!$C$30:$C$403,"&gt;="&amp;DATE(E102,1,1),'Loan Payoff Calculator'!$C$30:$C$403,"&lt;="&amp;DATE(E102,12,31)))</f>
        <v>#N/A</v>
      </c>
      <c r="H102" s="14" t="e">
        <f>IF(E102="","",SUMIFS('Loan Payoff Calculator'!$G$30:$G$403,'Loan Payoff Calculator'!$C$30:$C$403,"&gt;="&amp;DATE(E102,1,1),'Loan Payoff Calculator'!$C$30:$C$403,"&lt;="&amp;DATE(E102,12,31)))</f>
        <v>#N/A</v>
      </c>
      <c r="I102" s="14" t="e">
        <f t="shared" si="3"/>
        <v>#N/A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8" x14ac:dyDescent="0.35">
      <c r="A103" s="7"/>
      <c r="B103" s="7"/>
      <c r="C103" s="7"/>
      <c r="D103" s="7"/>
      <c r="E103" s="10" t="e">
        <f t="shared" si="2"/>
        <v>#N/A</v>
      </c>
      <c r="F103" s="14" t="e">
        <f>IF(E103="","",SUMIFS('Loan Payoff Calculator'!$E$30:$E$403,'Loan Payoff Calculator'!$C$30:$C$403,"&gt;="&amp;DATE(E103,1,1),'Loan Payoff Calculator'!$C$30:$C$403,"&lt;="&amp;DATE(E103,12,31)))</f>
        <v>#N/A</v>
      </c>
      <c r="G103" s="14" t="e">
        <f>IF(E103="","",SUMIFS('Loan Payoff Calculator'!$F$30:$F$403,'Loan Payoff Calculator'!$C$30:$C$403,"&gt;="&amp;DATE(E103,1,1),'Loan Payoff Calculator'!$C$30:$C$403,"&lt;="&amp;DATE(E103,12,31)))</f>
        <v>#N/A</v>
      </c>
      <c r="H103" s="14" t="e">
        <f>IF(E103="","",SUMIFS('Loan Payoff Calculator'!$G$30:$G$403,'Loan Payoff Calculator'!$C$30:$C$403,"&gt;="&amp;DATE(E103,1,1),'Loan Payoff Calculator'!$C$30:$C$403,"&lt;="&amp;DATE(E103,12,31)))</f>
        <v>#N/A</v>
      </c>
      <c r="I103" s="14" t="e">
        <f t="shared" si="3"/>
        <v>#N/A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8" x14ac:dyDescent="0.35">
      <c r="A104" s="7"/>
      <c r="B104" s="7"/>
      <c r="C104" s="7"/>
      <c r="D104" s="7"/>
      <c r="E104" s="10" t="e">
        <f t="shared" si="2"/>
        <v>#N/A</v>
      </c>
      <c r="F104" s="14" t="e">
        <f>IF(E104="","",SUMIFS('Loan Payoff Calculator'!$E$30:$E$403,'Loan Payoff Calculator'!$C$30:$C$403,"&gt;="&amp;DATE(E104,1,1),'Loan Payoff Calculator'!$C$30:$C$403,"&lt;="&amp;DATE(E104,12,31)))</f>
        <v>#N/A</v>
      </c>
      <c r="G104" s="14" t="e">
        <f>IF(E104="","",SUMIFS('Loan Payoff Calculator'!$F$30:$F$403,'Loan Payoff Calculator'!$C$30:$C$403,"&gt;="&amp;DATE(E104,1,1),'Loan Payoff Calculator'!$C$30:$C$403,"&lt;="&amp;DATE(E104,12,31)))</f>
        <v>#N/A</v>
      </c>
      <c r="H104" s="14" t="e">
        <f>IF(E104="","",SUMIFS('Loan Payoff Calculator'!$G$30:$G$403,'Loan Payoff Calculator'!$C$30:$C$403,"&gt;="&amp;DATE(E104,1,1),'Loan Payoff Calculator'!$C$30:$C$403,"&lt;="&amp;DATE(E104,12,31)))</f>
        <v>#N/A</v>
      </c>
      <c r="I104" s="14" t="e">
        <f t="shared" si="3"/>
        <v>#N/A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8" x14ac:dyDescent="0.35">
      <c r="A105" s="7"/>
      <c r="B105" s="7"/>
      <c r="C105" s="7"/>
      <c r="D105" s="7"/>
      <c r="E105" s="10" t="e">
        <f t="shared" si="2"/>
        <v>#N/A</v>
      </c>
      <c r="F105" s="14" t="e">
        <f>IF(E105="","",SUMIFS('Loan Payoff Calculator'!$E$30:$E$403,'Loan Payoff Calculator'!$C$30:$C$403,"&gt;="&amp;DATE(E105,1,1),'Loan Payoff Calculator'!$C$30:$C$403,"&lt;="&amp;DATE(E105,12,31)))</f>
        <v>#N/A</v>
      </c>
      <c r="G105" s="14" t="e">
        <f>IF(E105="","",SUMIFS('Loan Payoff Calculator'!$F$30:$F$403,'Loan Payoff Calculator'!$C$30:$C$403,"&gt;="&amp;DATE(E105,1,1),'Loan Payoff Calculator'!$C$30:$C$403,"&lt;="&amp;DATE(E105,12,31)))</f>
        <v>#N/A</v>
      </c>
      <c r="H105" s="14" t="e">
        <f>IF(E105="","",SUMIFS('Loan Payoff Calculator'!$G$30:$G$403,'Loan Payoff Calculator'!$C$30:$C$403,"&gt;="&amp;DATE(E105,1,1),'Loan Payoff Calculator'!$C$30:$C$403,"&lt;="&amp;DATE(E105,12,31)))</f>
        <v>#N/A</v>
      </c>
      <c r="I105" s="14" t="e">
        <f t="shared" si="3"/>
        <v>#N/A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8" x14ac:dyDescent="0.35">
      <c r="A106" s="7"/>
      <c r="B106" s="7"/>
      <c r="C106" s="7"/>
      <c r="D106" s="7"/>
      <c r="E106" s="10" t="e">
        <f t="shared" si="2"/>
        <v>#N/A</v>
      </c>
      <c r="F106" s="14" t="e">
        <f>IF(E106="","",SUMIFS('Loan Payoff Calculator'!$E$30:$E$403,'Loan Payoff Calculator'!$C$30:$C$403,"&gt;="&amp;DATE(E106,1,1),'Loan Payoff Calculator'!$C$30:$C$403,"&lt;="&amp;DATE(E106,12,31)))</f>
        <v>#N/A</v>
      </c>
      <c r="G106" s="14" t="e">
        <f>IF(E106="","",SUMIFS('Loan Payoff Calculator'!$F$30:$F$403,'Loan Payoff Calculator'!$C$30:$C$403,"&gt;="&amp;DATE(E106,1,1),'Loan Payoff Calculator'!$C$30:$C$403,"&lt;="&amp;DATE(E106,12,31)))</f>
        <v>#N/A</v>
      </c>
      <c r="H106" s="14" t="e">
        <f>IF(E106="","",SUMIFS('Loan Payoff Calculator'!$G$30:$G$403,'Loan Payoff Calculator'!$C$30:$C$403,"&gt;="&amp;DATE(E106,1,1),'Loan Payoff Calculator'!$C$30:$C$403,"&lt;="&amp;DATE(E106,12,31)))</f>
        <v>#N/A</v>
      </c>
      <c r="I106" s="14" t="e">
        <f t="shared" si="3"/>
        <v>#N/A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8" x14ac:dyDescent="0.35">
      <c r="A107" s="7"/>
      <c r="B107" s="7"/>
      <c r="C107" s="7"/>
      <c r="D107" s="7"/>
      <c r="E107" s="10" t="e">
        <f t="shared" si="2"/>
        <v>#N/A</v>
      </c>
      <c r="F107" s="14" t="e">
        <f>IF(E107="","",SUMIFS('Loan Payoff Calculator'!$E$30:$E$403,'Loan Payoff Calculator'!$C$30:$C$403,"&gt;="&amp;DATE(E107,1,1),'Loan Payoff Calculator'!$C$30:$C$403,"&lt;="&amp;DATE(E107,12,31)))</f>
        <v>#N/A</v>
      </c>
      <c r="G107" s="14" t="e">
        <f>IF(E107="","",SUMIFS('Loan Payoff Calculator'!$F$30:$F$403,'Loan Payoff Calculator'!$C$30:$C$403,"&gt;="&amp;DATE(E107,1,1),'Loan Payoff Calculator'!$C$30:$C$403,"&lt;="&amp;DATE(E107,12,31)))</f>
        <v>#N/A</v>
      </c>
      <c r="H107" s="14" t="e">
        <f>IF(E107="","",SUMIFS('Loan Payoff Calculator'!$G$30:$G$403,'Loan Payoff Calculator'!$C$30:$C$403,"&gt;="&amp;DATE(E107,1,1),'Loan Payoff Calculator'!$C$30:$C$403,"&lt;="&amp;DATE(E107,12,31)))</f>
        <v>#N/A</v>
      </c>
      <c r="I107" s="14" t="e">
        <f t="shared" si="3"/>
        <v>#N/A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8" x14ac:dyDescent="0.35">
      <c r="A108" s="7"/>
      <c r="B108" s="7"/>
      <c r="C108" s="7"/>
      <c r="D108" s="7"/>
      <c r="E108" s="10" t="e">
        <f t="shared" si="2"/>
        <v>#N/A</v>
      </c>
      <c r="F108" s="14" t="e">
        <f>IF(E108="","",SUMIFS('Loan Payoff Calculator'!$E$30:$E$403,'Loan Payoff Calculator'!$C$30:$C$403,"&gt;="&amp;DATE(E108,1,1),'Loan Payoff Calculator'!$C$30:$C$403,"&lt;="&amp;DATE(E108,12,31)))</f>
        <v>#N/A</v>
      </c>
      <c r="G108" s="14" t="e">
        <f>IF(E108="","",SUMIFS('Loan Payoff Calculator'!$F$30:$F$403,'Loan Payoff Calculator'!$C$30:$C$403,"&gt;="&amp;DATE(E108,1,1),'Loan Payoff Calculator'!$C$30:$C$403,"&lt;="&amp;DATE(E108,12,31)))</f>
        <v>#N/A</v>
      </c>
      <c r="H108" s="14" t="e">
        <f>IF(E108="","",SUMIFS('Loan Payoff Calculator'!$G$30:$G$403,'Loan Payoff Calculator'!$C$30:$C$403,"&gt;="&amp;DATE(E108,1,1),'Loan Payoff Calculator'!$C$30:$C$403,"&lt;="&amp;DATE(E108,12,31)))</f>
        <v>#N/A</v>
      </c>
      <c r="I108" s="14" t="e">
        <f t="shared" si="3"/>
        <v>#N/A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8" x14ac:dyDescent="0.35">
      <c r="A109" s="7"/>
      <c r="B109" s="7"/>
      <c r="C109" s="7"/>
      <c r="D109" s="7"/>
      <c r="E109" s="10" t="e">
        <f t="shared" si="2"/>
        <v>#N/A</v>
      </c>
      <c r="F109" s="14" t="e">
        <f>IF(E109="","",SUMIFS('Loan Payoff Calculator'!$E$30:$E$403,'Loan Payoff Calculator'!$C$30:$C$403,"&gt;="&amp;DATE(E109,1,1),'Loan Payoff Calculator'!$C$30:$C$403,"&lt;="&amp;DATE(E109,12,31)))</f>
        <v>#N/A</v>
      </c>
      <c r="G109" s="14" t="e">
        <f>IF(E109="","",SUMIFS('Loan Payoff Calculator'!$F$30:$F$403,'Loan Payoff Calculator'!$C$30:$C$403,"&gt;="&amp;DATE(E109,1,1),'Loan Payoff Calculator'!$C$30:$C$403,"&lt;="&amp;DATE(E109,12,31)))</f>
        <v>#N/A</v>
      </c>
      <c r="H109" s="14" t="e">
        <f>IF(E109="","",SUMIFS('Loan Payoff Calculator'!$G$30:$G$403,'Loan Payoff Calculator'!$C$30:$C$403,"&gt;="&amp;DATE(E109,1,1),'Loan Payoff Calculator'!$C$30:$C$403,"&lt;="&amp;DATE(E109,12,31)))</f>
        <v>#N/A</v>
      </c>
      <c r="I109" s="14" t="e">
        <f t="shared" si="3"/>
        <v>#N/A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8" x14ac:dyDescent="0.35">
      <c r="A110" s="7"/>
      <c r="B110" s="7"/>
      <c r="C110" s="7"/>
      <c r="D110" s="7"/>
      <c r="E110" s="10" t="e">
        <f t="shared" si="2"/>
        <v>#N/A</v>
      </c>
      <c r="F110" s="14" t="e">
        <f>IF(E110="","",SUMIFS('Loan Payoff Calculator'!$E$30:$E$403,'Loan Payoff Calculator'!$C$30:$C$403,"&gt;="&amp;DATE(E110,1,1),'Loan Payoff Calculator'!$C$30:$C$403,"&lt;="&amp;DATE(E110,12,31)))</f>
        <v>#N/A</v>
      </c>
      <c r="G110" s="14" t="e">
        <f>IF(E110="","",SUMIFS('Loan Payoff Calculator'!$F$30:$F$403,'Loan Payoff Calculator'!$C$30:$C$403,"&gt;="&amp;DATE(E110,1,1),'Loan Payoff Calculator'!$C$30:$C$403,"&lt;="&amp;DATE(E110,12,31)))</f>
        <v>#N/A</v>
      </c>
      <c r="H110" s="14" t="e">
        <f>IF(E110="","",SUMIFS('Loan Payoff Calculator'!$G$30:$G$403,'Loan Payoff Calculator'!$C$30:$C$403,"&gt;="&amp;DATE(E110,1,1),'Loan Payoff Calculator'!$C$30:$C$403,"&lt;="&amp;DATE(E110,12,31)))</f>
        <v>#N/A</v>
      </c>
      <c r="I110" s="14" t="e">
        <f t="shared" si="3"/>
        <v>#N/A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8" x14ac:dyDescent="0.35">
      <c r="A111" s="7"/>
      <c r="B111" s="7"/>
      <c r="C111" s="7"/>
      <c r="D111" s="7"/>
      <c r="E111" s="10" t="e">
        <f t="shared" si="2"/>
        <v>#N/A</v>
      </c>
      <c r="F111" s="14" t="e">
        <f>IF(E111="","",SUMIFS('Loan Payoff Calculator'!$E$30:$E$403,'Loan Payoff Calculator'!$C$30:$C$403,"&gt;="&amp;DATE(E111,1,1),'Loan Payoff Calculator'!$C$30:$C$403,"&lt;="&amp;DATE(E111,12,31)))</f>
        <v>#N/A</v>
      </c>
      <c r="G111" s="14" t="e">
        <f>IF(E111="","",SUMIFS('Loan Payoff Calculator'!$F$30:$F$403,'Loan Payoff Calculator'!$C$30:$C$403,"&gt;="&amp;DATE(E111,1,1),'Loan Payoff Calculator'!$C$30:$C$403,"&lt;="&amp;DATE(E111,12,31)))</f>
        <v>#N/A</v>
      </c>
      <c r="H111" s="14" t="e">
        <f>IF(E111="","",SUMIFS('Loan Payoff Calculator'!$G$30:$G$403,'Loan Payoff Calculator'!$C$30:$C$403,"&gt;="&amp;DATE(E111,1,1),'Loan Payoff Calculator'!$C$30:$C$403,"&lt;="&amp;DATE(E111,12,31)))</f>
        <v>#N/A</v>
      </c>
      <c r="I111" s="14" t="e">
        <f t="shared" si="3"/>
        <v>#N/A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8" x14ac:dyDescent="0.35">
      <c r="A112" s="7"/>
      <c r="B112" s="7"/>
      <c r="C112" s="7"/>
      <c r="D112" s="7"/>
      <c r="E112" s="10" t="e">
        <f t="shared" si="2"/>
        <v>#N/A</v>
      </c>
      <c r="F112" s="14" t="e">
        <f>IF(E112="","",SUMIFS('Loan Payoff Calculator'!$E$30:$E$403,'Loan Payoff Calculator'!$C$30:$C$403,"&gt;="&amp;DATE(E112,1,1),'Loan Payoff Calculator'!$C$30:$C$403,"&lt;="&amp;DATE(E112,12,31)))</f>
        <v>#N/A</v>
      </c>
      <c r="G112" s="14" t="e">
        <f>IF(E112="","",SUMIFS('Loan Payoff Calculator'!$F$30:$F$403,'Loan Payoff Calculator'!$C$30:$C$403,"&gt;="&amp;DATE(E112,1,1),'Loan Payoff Calculator'!$C$30:$C$403,"&lt;="&amp;DATE(E112,12,31)))</f>
        <v>#N/A</v>
      </c>
      <c r="H112" s="14" t="e">
        <f>IF(E112="","",SUMIFS('Loan Payoff Calculator'!$G$30:$G$403,'Loan Payoff Calculator'!$C$30:$C$403,"&gt;="&amp;DATE(E112,1,1),'Loan Payoff Calculator'!$C$30:$C$403,"&lt;="&amp;DATE(E112,12,31)))</f>
        <v>#N/A</v>
      </c>
      <c r="I112" s="14" t="e">
        <f t="shared" si="3"/>
        <v>#N/A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8" x14ac:dyDescent="0.35">
      <c r="A113" s="7"/>
      <c r="B113" s="7"/>
      <c r="C113" s="7"/>
      <c r="D113" s="7"/>
      <c r="E113" s="10" t="e">
        <f t="shared" si="2"/>
        <v>#N/A</v>
      </c>
      <c r="F113" s="14" t="e">
        <f>IF(E113="","",SUMIFS('Loan Payoff Calculator'!$E$30:$E$403,'Loan Payoff Calculator'!$C$30:$C$403,"&gt;="&amp;DATE(E113,1,1),'Loan Payoff Calculator'!$C$30:$C$403,"&lt;="&amp;DATE(E113,12,31)))</f>
        <v>#N/A</v>
      </c>
      <c r="G113" s="14" t="e">
        <f>IF(E113="","",SUMIFS('Loan Payoff Calculator'!$F$30:$F$403,'Loan Payoff Calculator'!$C$30:$C$403,"&gt;="&amp;DATE(E113,1,1),'Loan Payoff Calculator'!$C$30:$C$403,"&lt;="&amp;DATE(E113,12,31)))</f>
        <v>#N/A</v>
      </c>
      <c r="H113" s="14" t="e">
        <f>IF(E113="","",SUMIFS('Loan Payoff Calculator'!$G$30:$G$403,'Loan Payoff Calculator'!$C$30:$C$403,"&gt;="&amp;DATE(E113,1,1),'Loan Payoff Calculator'!$C$30:$C$403,"&lt;="&amp;DATE(E113,12,31)))</f>
        <v>#N/A</v>
      </c>
      <c r="I113" s="14" t="e">
        <f t="shared" si="3"/>
        <v>#N/A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8" x14ac:dyDescent="0.35">
      <c r="A114" s="7"/>
      <c r="B114" s="7"/>
      <c r="C114" s="7"/>
      <c r="D114" s="7"/>
      <c r="E114" s="10" t="e">
        <f t="shared" si="2"/>
        <v>#N/A</v>
      </c>
      <c r="F114" s="14" t="e">
        <f>IF(E114="","",SUMIFS('Loan Payoff Calculator'!$E$30:$E$403,'Loan Payoff Calculator'!$C$30:$C$403,"&gt;="&amp;DATE(E114,1,1),'Loan Payoff Calculator'!$C$30:$C$403,"&lt;="&amp;DATE(E114,12,31)))</f>
        <v>#N/A</v>
      </c>
      <c r="G114" s="14" t="e">
        <f>IF(E114="","",SUMIFS('Loan Payoff Calculator'!$F$30:$F$403,'Loan Payoff Calculator'!$C$30:$C$403,"&gt;="&amp;DATE(E114,1,1),'Loan Payoff Calculator'!$C$30:$C$403,"&lt;="&amp;DATE(E114,12,31)))</f>
        <v>#N/A</v>
      </c>
      <c r="H114" s="14" t="e">
        <f>IF(E114="","",SUMIFS('Loan Payoff Calculator'!$G$30:$G$403,'Loan Payoff Calculator'!$C$30:$C$403,"&gt;="&amp;DATE(E114,1,1),'Loan Payoff Calculator'!$C$30:$C$403,"&lt;="&amp;DATE(E114,12,31)))</f>
        <v>#N/A</v>
      </c>
      <c r="I114" s="14" t="e">
        <f t="shared" si="3"/>
        <v>#N/A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8" x14ac:dyDescent="0.35">
      <c r="A115" s="7"/>
      <c r="B115" s="7"/>
      <c r="C115" s="7"/>
      <c r="D115" s="7"/>
      <c r="E115" s="10" t="e">
        <f t="shared" si="2"/>
        <v>#N/A</v>
      </c>
      <c r="F115" s="14" t="e">
        <f>IF(E115="","",SUMIFS('Loan Payoff Calculator'!$E$30:$E$403,'Loan Payoff Calculator'!$C$30:$C$403,"&gt;="&amp;DATE(E115,1,1),'Loan Payoff Calculator'!$C$30:$C$403,"&lt;="&amp;DATE(E115,12,31)))</f>
        <v>#N/A</v>
      </c>
      <c r="G115" s="14" t="e">
        <f>IF(E115="","",SUMIFS('Loan Payoff Calculator'!$F$30:$F$403,'Loan Payoff Calculator'!$C$30:$C$403,"&gt;="&amp;DATE(E115,1,1),'Loan Payoff Calculator'!$C$30:$C$403,"&lt;="&amp;DATE(E115,12,31)))</f>
        <v>#N/A</v>
      </c>
      <c r="H115" s="14" t="e">
        <f>IF(E115="","",SUMIFS('Loan Payoff Calculator'!$G$30:$G$403,'Loan Payoff Calculator'!$C$30:$C$403,"&gt;="&amp;DATE(E115,1,1),'Loan Payoff Calculator'!$C$30:$C$403,"&lt;="&amp;DATE(E115,12,31)))</f>
        <v>#N/A</v>
      </c>
      <c r="I115" s="14" t="e">
        <f t="shared" si="3"/>
        <v>#N/A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8" x14ac:dyDescent="0.35">
      <c r="A116" s="7"/>
      <c r="B116" s="7"/>
      <c r="C116" s="7"/>
      <c r="D116" s="7"/>
      <c r="E116" s="10" t="e">
        <f t="shared" si="2"/>
        <v>#N/A</v>
      </c>
      <c r="F116" s="14" t="e">
        <f>IF(E116="","",SUMIFS('Loan Payoff Calculator'!$E$30:$E$403,'Loan Payoff Calculator'!$C$30:$C$403,"&gt;="&amp;DATE(E116,1,1),'Loan Payoff Calculator'!$C$30:$C$403,"&lt;="&amp;DATE(E116,12,31)))</f>
        <v>#N/A</v>
      </c>
      <c r="G116" s="14" t="e">
        <f>IF(E116="","",SUMIFS('Loan Payoff Calculator'!$F$30:$F$403,'Loan Payoff Calculator'!$C$30:$C$403,"&gt;="&amp;DATE(E116,1,1),'Loan Payoff Calculator'!$C$30:$C$403,"&lt;="&amp;DATE(E116,12,31)))</f>
        <v>#N/A</v>
      </c>
      <c r="H116" s="14" t="e">
        <f>IF(E116="","",SUMIFS('Loan Payoff Calculator'!$G$30:$G$403,'Loan Payoff Calculator'!$C$30:$C$403,"&gt;="&amp;DATE(E116,1,1),'Loan Payoff Calculator'!$C$30:$C$403,"&lt;="&amp;DATE(E116,12,31)))</f>
        <v>#N/A</v>
      </c>
      <c r="I116" s="14" t="e">
        <f t="shared" si="3"/>
        <v>#N/A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8" x14ac:dyDescent="0.35">
      <c r="A117" s="7"/>
      <c r="B117" s="7"/>
      <c r="C117" s="7"/>
      <c r="D117" s="7"/>
      <c r="E117" s="10" t="e">
        <f t="shared" si="2"/>
        <v>#N/A</v>
      </c>
      <c r="F117" s="14" t="e">
        <f>IF(E117="","",SUMIFS('Loan Payoff Calculator'!$E$30:$E$403,'Loan Payoff Calculator'!$C$30:$C$403,"&gt;="&amp;DATE(E117,1,1),'Loan Payoff Calculator'!$C$30:$C$403,"&lt;="&amp;DATE(E117,12,31)))</f>
        <v>#N/A</v>
      </c>
      <c r="G117" s="14" t="e">
        <f>IF(E117="","",SUMIFS('Loan Payoff Calculator'!$F$30:$F$403,'Loan Payoff Calculator'!$C$30:$C$403,"&gt;="&amp;DATE(E117,1,1),'Loan Payoff Calculator'!$C$30:$C$403,"&lt;="&amp;DATE(E117,12,31)))</f>
        <v>#N/A</v>
      </c>
      <c r="H117" s="14" t="e">
        <f>IF(E117="","",SUMIFS('Loan Payoff Calculator'!$G$30:$G$403,'Loan Payoff Calculator'!$C$30:$C$403,"&gt;="&amp;DATE(E117,1,1),'Loan Payoff Calculator'!$C$30:$C$403,"&lt;="&amp;DATE(E117,12,31)))</f>
        <v>#N/A</v>
      </c>
      <c r="I117" s="14" t="e">
        <f t="shared" si="3"/>
        <v>#N/A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8" x14ac:dyDescent="0.35">
      <c r="A118" s="7"/>
      <c r="B118" s="7"/>
      <c r="C118" s="7"/>
      <c r="D118" s="7"/>
      <c r="E118" s="10" t="e">
        <f t="shared" si="2"/>
        <v>#N/A</v>
      </c>
      <c r="F118" s="14" t="e">
        <f>IF(E118="","",SUMIFS('Loan Payoff Calculator'!$E$30:$E$403,'Loan Payoff Calculator'!$C$30:$C$403,"&gt;="&amp;DATE(E118,1,1),'Loan Payoff Calculator'!$C$30:$C$403,"&lt;="&amp;DATE(E118,12,31)))</f>
        <v>#N/A</v>
      </c>
      <c r="G118" s="14" t="e">
        <f>IF(E118="","",SUMIFS('Loan Payoff Calculator'!$F$30:$F$403,'Loan Payoff Calculator'!$C$30:$C$403,"&gt;="&amp;DATE(E118,1,1),'Loan Payoff Calculator'!$C$30:$C$403,"&lt;="&amp;DATE(E118,12,31)))</f>
        <v>#N/A</v>
      </c>
      <c r="H118" s="14" t="e">
        <f>IF(E118="","",SUMIFS('Loan Payoff Calculator'!$G$30:$G$403,'Loan Payoff Calculator'!$C$30:$C$403,"&gt;="&amp;DATE(E118,1,1),'Loan Payoff Calculator'!$C$30:$C$403,"&lt;="&amp;DATE(E118,12,31)))</f>
        <v>#N/A</v>
      </c>
      <c r="I118" s="14" t="e">
        <f t="shared" si="3"/>
        <v>#N/A</v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8" x14ac:dyDescent="0.35">
      <c r="A119" s="7"/>
      <c r="B119" s="7"/>
      <c r="C119" s="7"/>
      <c r="D119" s="7"/>
      <c r="E119" s="10" t="e">
        <f t="shared" si="2"/>
        <v>#N/A</v>
      </c>
      <c r="F119" s="14" t="e">
        <f>IF(E119="","",SUMIFS('Loan Payoff Calculator'!$E$30:$E$403,'Loan Payoff Calculator'!$C$30:$C$403,"&gt;="&amp;DATE(E119,1,1),'Loan Payoff Calculator'!$C$30:$C$403,"&lt;="&amp;DATE(E119,12,31)))</f>
        <v>#N/A</v>
      </c>
      <c r="G119" s="14" t="e">
        <f>IF(E119="","",SUMIFS('Loan Payoff Calculator'!$F$30:$F$403,'Loan Payoff Calculator'!$C$30:$C$403,"&gt;="&amp;DATE(E119,1,1),'Loan Payoff Calculator'!$C$30:$C$403,"&lt;="&amp;DATE(E119,12,31)))</f>
        <v>#N/A</v>
      </c>
      <c r="H119" s="14" t="e">
        <f>IF(E119="","",SUMIFS('Loan Payoff Calculator'!$G$30:$G$403,'Loan Payoff Calculator'!$C$30:$C$403,"&gt;="&amp;DATE(E119,1,1),'Loan Payoff Calculator'!$C$30:$C$403,"&lt;="&amp;DATE(E119,12,31)))</f>
        <v>#N/A</v>
      </c>
      <c r="I119" s="14" t="e">
        <f t="shared" si="3"/>
        <v>#N/A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8" x14ac:dyDescent="0.35">
      <c r="A120" s="7"/>
      <c r="B120" s="7"/>
      <c r="C120" s="7"/>
      <c r="D120" s="7"/>
      <c r="E120" s="10" t="e">
        <f t="shared" si="2"/>
        <v>#N/A</v>
      </c>
      <c r="F120" s="14" t="e">
        <f>IF(E120="","",SUMIFS('Loan Payoff Calculator'!$E$30:$E$403,'Loan Payoff Calculator'!$C$30:$C$403,"&gt;="&amp;DATE(E120,1,1),'Loan Payoff Calculator'!$C$30:$C$403,"&lt;="&amp;DATE(E120,12,31)))</f>
        <v>#N/A</v>
      </c>
      <c r="G120" s="14" t="e">
        <f>IF(E120="","",SUMIFS('Loan Payoff Calculator'!$F$30:$F$403,'Loan Payoff Calculator'!$C$30:$C$403,"&gt;="&amp;DATE(E120,1,1),'Loan Payoff Calculator'!$C$30:$C$403,"&lt;="&amp;DATE(E120,12,31)))</f>
        <v>#N/A</v>
      </c>
      <c r="H120" s="14" t="e">
        <f>IF(E120="","",SUMIFS('Loan Payoff Calculator'!$G$30:$G$403,'Loan Payoff Calculator'!$C$30:$C$403,"&gt;="&amp;DATE(E120,1,1),'Loan Payoff Calculator'!$C$30:$C$403,"&lt;="&amp;DATE(E120,12,31)))</f>
        <v>#N/A</v>
      </c>
      <c r="I120" s="14" t="e">
        <f t="shared" si="3"/>
        <v>#N/A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8" x14ac:dyDescent="0.35">
      <c r="A121" s="7"/>
      <c r="B121" s="7"/>
      <c r="C121" s="7"/>
      <c r="D121" s="7"/>
      <c r="E121" s="10" t="e">
        <f t="shared" si="2"/>
        <v>#N/A</v>
      </c>
      <c r="F121" s="14" t="e">
        <f>IF(E121="","",SUMIFS('Loan Payoff Calculator'!$E$30:$E$403,'Loan Payoff Calculator'!$C$30:$C$403,"&gt;="&amp;DATE(E121,1,1),'Loan Payoff Calculator'!$C$30:$C$403,"&lt;="&amp;DATE(E121,12,31)))</f>
        <v>#N/A</v>
      </c>
      <c r="G121" s="14" t="e">
        <f>IF(E121="","",SUMIFS('Loan Payoff Calculator'!$F$30:$F$403,'Loan Payoff Calculator'!$C$30:$C$403,"&gt;="&amp;DATE(E121,1,1),'Loan Payoff Calculator'!$C$30:$C$403,"&lt;="&amp;DATE(E121,12,31)))</f>
        <v>#N/A</v>
      </c>
      <c r="H121" s="14" t="e">
        <f>IF(E121="","",SUMIFS('Loan Payoff Calculator'!$G$30:$G$403,'Loan Payoff Calculator'!$C$30:$C$403,"&gt;="&amp;DATE(E121,1,1),'Loan Payoff Calculator'!$C$30:$C$403,"&lt;="&amp;DATE(E121,12,31)))</f>
        <v>#N/A</v>
      </c>
      <c r="I121" s="14" t="e">
        <f t="shared" si="3"/>
        <v>#N/A</v>
      </c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8" x14ac:dyDescent="0.35">
      <c r="A122" s="7"/>
      <c r="B122" s="7"/>
      <c r="C122" s="7"/>
      <c r="D122" s="7"/>
      <c r="E122" s="10" t="e">
        <f t="shared" si="2"/>
        <v>#N/A</v>
      </c>
      <c r="F122" s="14" t="e">
        <f>IF(E122="","",SUMIFS('Loan Payoff Calculator'!$E$30:$E$403,'Loan Payoff Calculator'!$C$30:$C$403,"&gt;="&amp;DATE(E122,1,1),'Loan Payoff Calculator'!$C$30:$C$403,"&lt;="&amp;DATE(E122,12,31)))</f>
        <v>#N/A</v>
      </c>
      <c r="G122" s="14" t="e">
        <f>IF(E122="","",SUMIFS('Loan Payoff Calculator'!$F$30:$F$403,'Loan Payoff Calculator'!$C$30:$C$403,"&gt;="&amp;DATE(E122,1,1),'Loan Payoff Calculator'!$C$30:$C$403,"&lt;="&amp;DATE(E122,12,31)))</f>
        <v>#N/A</v>
      </c>
      <c r="H122" s="14" t="e">
        <f>IF(E122="","",SUMIFS('Loan Payoff Calculator'!$G$30:$G$403,'Loan Payoff Calculator'!$C$30:$C$403,"&gt;="&amp;DATE(E122,1,1),'Loan Payoff Calculator'!$C$30:$C$403,"&lt;="&amp;DATE(E122,12,31)))</f>
        <v>#N/A</v>
      </c>
      <c r="I122" s="14" t="e">
        <f t="shared" si="3"/>
        <v>#N/A</v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8" x14ac:dyDescent="0.35">
      <c r="A123" s="7"/>
      <c r="B123" s="7"/>
      <c r="C123" s="7"/>
      <c r="D123" s="7"/>
      <c r="E123" s="10" t="e">
        <f t="shared" si="2"/>
        <v>#N/A</v>
      </c>
      <c r="F123" s="14" t="e">
        <f>IF(E123="","",SUMIFS('Loan Payoff Calculator'!$E$30:$E$403,'Loan Payoff Calculator'!$C$30:$C$403,"&gt;="&amp;DATE(E123,1,1),'Loan Payoff Calculator'!$C$30:$C$403,"&lt;="&amp;DATE(E123,12,31)))</f>
        <v>#N/A</v>
      </c>
      <c r="G123" s="14" t="e">
        <f>IF(E123="","",SUMIFS('Loan Payoff Calculator'!$F$30:$F$403,'Loan Payoff Calculator'!$C$30:$C$403,"&gt;="&amp;DATE(E123,1,1),'Loan Payoff Calculator'!$C$30:$C$403,"&lt;="&amp;DATE(E123,12,31)))</f>
        <v>#N/A</v>
      </c>
      <c r="H123" s="14" t="e">
        <f>IF(E123="","",SUMIFS('Loan Payoff Calculator'!$G$30:$G$403,'Loan Payoff Calculator'!$C$30:$C$403,"&gt;="&amp;DATE(E123,1,1),'Loan Payoff Calculator'!$C$30:$C$403,"&lt;="&amp;DATE(E123,12,31)))</f>
        <v>#N/A</v>
      </c>
      <c r="I123" s="14" t="e">
        <f t="shared" si="3"/>
        <v>#N/A</v>
      </c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8" x14ac:dyDescent="0.35">
      <c r="A124" s="7"/>
      <c r="B124" s="7"/>
      <c r="C124" s="7"/>
      <c r="D124" s="7"/>
      <c r="E124" s="10" t="e">
        <f t="shared" si="2"/>
        <v>#N/A</v>
      </c>
      <c r="F124" s="14" t="e">
        <f>IF(E124="","",SUMIFS('Loan Payoff Calculator'!$E$30:$E$403,'Loan Payoff Calculator'!$C$30:$C$403,"&gt;="&amp;DATE(E124,1,1),'Loan Payoff Calculator'!$C$30:$C$403,"&lt;="&amp;DATE(E124,12,31)))</f>
        <v>#N/A</v>
      </c>
      <c r="G124" s="14" t="e">
        <f>IF(E124="","",SUMIFS('Loan Payoff Calculator'!$F$30:$F$403,'Loan Payoff Calculator'!$C$30:$C$403,"&gt;="&amp;DATE(E124,1,1),'Loan Payoff Calculator'!$C$30:$C$403,"&lt;="&amp;DATE(E124,12,31)))</f>
        <v>#N/A</v>
      </c>
      <c r="H124" s="14" t="e">
        <f>IF(E124="","",SUMIFS('Loan Payoff Calculator'!$G$30:$G$403,'Loan Payoff Calculator'!$C$30:$C$403,"&gt;="&amp;DATE(E124,1,1),'Loan Payoff Calculator'!$C$30:$C$403,"&lt;="&amp;DATE(E124,12,31)))</f>
        <v>#N/A</v>
      </c>
      <c r="I124" s="14" t="e">
        <f t="shared" si="3"/>
        <v>#N/A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8" x14ac:dyDescent="0.35">
      <c r="A125" s="7"/>
      <c r="B125" s="7"/>
      <c r="C125" s="7"/>
      <c r="D125" s="7"/>
      <c r="E125" s="10" t="e">
        <f t="shared" si="2"/>
        <v>#N/A</v>
      </c>
      <c r="F125" s="14" t="e">
        <f>IF(E125="","",SUMIFS('Loan Payoff Calculator'!$E$30:$E$403,'Loan Payoff Calculator'!$C$30:$C$403,"&gt;="&amp;DATE(E125,1,1),'Loan Payoff Calculator'!$C$30:$C$403,"&lt;="&amp;DATE(E125,12,31)))</f>
        <v>#N/A</v>
      </c>
      <c r="G125" s="14" t="e">
        <f>IF(E125="","",SUMIFS('Loan Payoff Calculator'!$F$30:$F$403,'Loan Payoff Calculator'!$C$30:$C$403,"&gt;="&amp;DATE(E125,1,1),'Loan Payoff Calculator'!$C$30:$C$403,"&lt;="&amp;DATE(E125,12,31)))</f>
        <v>#N/A</v>
      </c>
      <c r="H125" s="14" t="e">
        <f>IF(E125="","",SUMIFS('Loan Payoff Calculator'!$G$30:$G$403,'Loan Payoff Calculator'!$C$30:$C$403,"&gt;="&amp;DATE(E125,1,1),'Loan Payoff Calculator'!$C$30:$C$403,"&lt;="&amp;DATE(E125,12,31)))</f>
        <v>#N/A</v>
      </c>
      <c r="I125" s="14" t="e">
        <f t="shared" si="3"/>
        <v>#N/A</v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8" x14ac:dyDescent="0.35">
      <c r="A126" s="7"/>
      <c r="B126" s="7"/>
      <c r="C126" s="7"/>
      <c r="D126" s="7"/>
      <c r="E126" s="10" t="e">
        <f t="shared" si="2"/>
        <v>#N/A</v>
      </c>
      <c r="F126" s="14" t="e">
        <f>IF(E126="","",SUMIFS('Loan Payoff Calculator'!$E$30:$E$403,'Loan Payoff Calculator'!$C$30:$C$403,"&gt;="&amp;DATE(E126,1,1),'Loan Payoff Calculator'!$C$30:$C$403,"&lt;="&amp;DATE(E126,12,31)))</f>
        <v>#N/A</v>
      </c>
      <c r="G126" s="14" t="e">
        <f>IF(E126="","",SUMIFS('Loan Payoff Calculator'!$F$30:$F$403,'Loan Payoff Calculator'!$C$30:$C$403,"&gt;="&amp;DATE(E126,1,1),'Loan Payoff Calculator'!$C$30:$C$403,"&lt;="&amp;DATE(E126,12,31)))</f>
        <v>#N/A</v>
      </c>
      <c r="H126" s="14" t="e">
        <f>IF(E126="","",SUMIFS('Loan Payoff Calculator'!$G$30:$G$403,'Loan Payoff Calculator'!$C$30:$C$403,"&gt;="&amp;DATE(E126,1,1),'Loan Payoff Calculator'!$C$30:$C$403,"&lt;="&amp;DATE(E126,12,31)))</f>
        <v>#N/A</v>
      </c>
      <c r="I126" s="14" t="e">
        <f t="shared" si="3"/>
        <v>#N/A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8" x14ac:dyDescent="0.35">
      <c r="A127" s="7"/>
      <c r="B127" s="7"/>
      <c r="C127" s="7"/>
      <c r="D127" s="7"/>
      <c r="E127" s="10" t="e">
        <f t="shared" si="2"/>
        <v>#N/A</v>
      </c>
      <c r="F127" s="14" t="e">
        <f>IF(E127="","",SUMIFS('Loan Payoff Calculator'!$E$30:$E$403,'Loan Payoff Calculator'!$C$30:$C$403,"&gt;="&amp;DATE(E127,1,1),'Loan Payoff Calculator'!$C$30:$C$403,"&lt;="&amp;DATE(E127,12,31)))</f>
        <v>#N/A</v>
      </c>
      <c r="G127" s="14" t="e">
        <f>IF(E127="","",SUMIFS('Loan Payoff Calculator'!$F$30:$F$403,'Loan Payoff Calculator'!$C$30:$C$403,"&gt;="&amp;DATE(E127,1,1),'Loan Payoff Calculator'!$C$30:$C$403,"&lt;="&amp;DATE(E127,12,31)))</f>
        <v>#N/A</v>
      </c>
      <c r="H127" s="14" t="e">
        <f>IF(E127="","",SUMIFS('Loan Payoff Calculator'!$G$30:$G$403,'Loan Payoff Calculator'!$C$30:$C$403,"&gt;="&amp;DATE(E127,1,1),'Loan Payoff Calculator'!$C$30:$C$403,"&lt;="&amp;DATE(E127,12,31)))</f>
        <v>#N/A</v>
      </c>
      <c r="I127" s="14" t="e">
        <f t="shared" si="3"/>
        <v>#N/A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8" x14ac:dyDescent="0.35">
      <c r="A128" s="7"/>
      <c r="B128" s="7"/>
      <c r="C128" s="7"/>
      <c r="D128" s="7"/>
      <c r="E128" s="10" t="e">
        <f t="shared" si="2"/>
        <v>#N/A</v>
      </c>
      <c r="F128" s="14" t="e">
        <f>IF(E128="","",SUMIFS('Loan Payoff Calculator'!$E$30:$E$403,'Loan Payoff Calculator'!$C$30:$C$403,"&gt;="&amp;DATE(E128,1,1),'Loan Payoff Calculator'!$C$30:$C$403,"&lt;="&amp;DATE(E128,12,31)))</f>
        <v>#N/A</v>
      </c>
      <c r="G128" s="14" t="e">
        <f>IF(E128="","",SUMIFS('Loan Payoff Calculator'!$F$30:$F$403,'Loan Payoff Calculator'!$C$30:$C$403,"&gt;="&amp;DATE(E128,1,1),'Loan Payoff Calculator'!$C$30:$C$403,"&lt;="&amp;DATE(E128,12,31)))</f>
        <v>#N/A</v>
      </c>
      <c r="H128" s="14" t="e">
        <f>IF(E128="","",SUMIFS('Loan Payoff Calculator'!$G$30:$G$403,'Loan Payoff Calculator'!$C$30:$C$403,"&gt;="&amp;DATE(E128,1,1),'Loan Payoff Calculator'!$C$30:$C$403,"&lt;="&amp;DATE(E128,12,31)))</f>
        <v>#N/A</v>
      </c>
      <c r="I128" s="14" t="e">
        <f t="shared" si="3"/>
        <v>#N/A</v>
      </c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8" x14ac:dyDescent="0.35">
      <c r="A129" s="7"/>
      <c r="B129" s="7"/>
      <c r="C129" s="7"/>
      <c r="D129" s="7"/>
      <c r="E129" s="10" t="e">
        <f t="shared" si="2"/>
        <v>#N/A</v>
      </c>
      <c r="F129" s="14" t="e">
        <f>IF(E129="","",SUMIFS('Loan Payoff Calculator'!$E$30:$E$403,'Loan Payoff Calculator'!$C$30:$C$403,"&gt;="&amp;DATE(E129,1,1),'Loan Payoff Calculator'!$C$30:$C$403,"&lt;="&amp;DATE(E129,12,31)))</f>
        <v>#N/A</v>
      </c>
      <c r="G129" s="14" t="e">
        <f>IF(E129="","",SUMIFS('Loan Payoff Calculator'!$F$30:$F$403,'Loan Payoff Calculator'!$C$30:$C$403,"&gt;="&amp;DATE(E129,1,1),'Loan Payoff Calculator'!$C$30:$C$403,"&lt;="&amp;DATE(E129,12,31)))</f>
        <v>#N/A</v>
      </c>
      <c r="H129" s="14" t="e">
        <f>IF(E129="","",SUMIFS('Loan Payoff Calculator'!$G$30:$G$403,'Loan Payoff Calculator'!$C$30:$C$403,"&gt;="&amp;DATE(E129,1,1),'Loan Payoff Calculator'!$C$30:$C$403,"&lt;="&amp;DATE(E129,12,31)))</f>
        <v>#N/A</v>
      </c>
      <c r="I129" s="14" t="e">
        <f t="shared" si="3"/>
        <v>#N/A</v>
      </c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8" x14ac:dyDescent="0.35">
      <c r="A130" s="7"/>
      <c r="B130" s="7"/>
      <c r="C130" s="7"/>
      <c r="D130" s="7"/>
      <c r="E130" s="10" t="e">
        <f t="shared" si="2"/>
        <v>#N/A</v>
      </c>
      <c r="F130" s="14" t="e">
        <f>IF(E130="","",SUMIFS('Loan Payoff Calculator'!$E$30:$E$403,'Loan Payoff Calculator'!$C$30:$C$403,"&gt;="&amp;DATE(E130,1,1),'Loan Payoff Calculator'!$C$30:$C$403,"&lt;="&amp;DATE(E130,12,31)))</f>
        <v>#N/A</v>
      </c>
      <c r="G130" s="14" t="e">
        <f>IF(E130="","",SUMIFS('Loan Payoff Calculator'!$F$30:$F$403,'Loan Payoff Calculator'!$C$30:$C$403,"&gt;="&amp;DATE(E130,1,1),'Loan Payoff Calculator'!$C$30:$C$403,"&lt;="&amp;DATE(E130,12,31)))</f>
        <v>#N/A</v>
      </c>
      <c r="H130" s="14" t="e">
        <f>IF(E130="","",SUMIFS('Loan Payoff Calculator'!$G$30:$G$403,'Loan Payoff Calculator'!$C$30:$C$403,"&gt;="&amp;DATE(E130,1,1),'Loan Payoff Calculator'!$C$30:$C$403,"&lt;="&amp;DATE(E130,12,31)))</f>
        <v>#N/A</v>
      </c>
      <c r="I130" s="14" t="e">
        <f t="shared" si="3"/>
        <v>#N/A</v>
      </c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8" x14ac:dyDescent="0.35">
      <c r="A131" s="7"/>
      <c r="B131" s="7"/>
      <c r="C131" s="7"/>
      <c r="D131" s="7"/>
      <c r="E131" s="10" t="e">
        <f t="shared" si="2"/>
        <v>#N/A</v>
      </c>
      <c r="F131" s="14" t="e">
        <f>IF(E131="","",SUMIFS('Loan Payoff Calculator'!$E$30:$E$403,'Loan Payoff Calculator'!$C$30:$C$403,"&gt;="&amp;DATE(E131,1,1),'Loan Payoff Calculator'!$C$30:$C$403,"&lt;="&amp;DATE(E131,12,31)))</f>
        <v>#N/A</v>
      </c>
      <c r="G131" s="14" t="e">
        <f>IF(E131="","",SUMIFS('Loan Payoff Calculator'!$F$30:$F$403,'Loan Payoff Calculator'!$C$30:$C$403,"&gt;="&amp;DATE(E131,1,1),'Loan Payoff Calculator'!$C$30:$C$403,"&lt;="&amp;DATE(E131,12,31)))</f>
        <v>#N/A</v>
      </c>
      <c r="H131" s="14" t="e">
        <f>IF(E131="","",SUMIFS('Loan Payoff Calculator'!$G$30:$G$403,'Loan Payoff Calculator'!$C$30:$C$403,"&gt;="&amp;DATE(E131,1,1),'Loan Payoff Calculator'!$C$30:$C$403,"&lt;="&amp;DATE(E131,12,31)))</f>
        <v>#N/A</v>
      </c>
      <c r="I131" s="14" t="e">
        <f t="shared" si="3"/>
        <v>#N/A</v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8" x14ac:dyDescent="0.35">
      <c r="A132" s="7"/>
      <c r="B132" s="7"/>
      <c r="C132" s="7"/>
      <c r="D132" s="7"/>
      <c r="E132" s="10" t="e">
        <f t="shared" ref="E132:E195" si="4">IF(E131&lt;YEAR($B$9),E131+1,NA())</f>
        <v>#N/A</v>
      </c>
      <c r="F132" s="14" t="e">
        <f>IF(E132="","",SUMIFS('Loan Payoff Calculator'!$E$30:$E$403,'Loan Payoff Calculator'!$C$30:$C$403,"&gt;="&amp;DATE(E132,1,1),'Loan Payoff Calculator'!$C$30:$C$403,"&lt;="&amp;DATE(E132,12,31)))</f>
        <v>#N/A</v>
      </c>
      <c r="G132" s="14" t="e">
        <f>IF(E132="","",SUMIFS('Loan Payoff Calculator'!$F$30:$F$403,'Loan Payoff Calculator'!$C$30:$C$403,"&gt;="&amp;DATE(E132,1,1),'Loan Payoff Calculator'!$C$30:$C$403,"&lt;="&amp;DATE(E132,12,31)))</f>
        <v>#N/A</v>
      </c>
      <c r="H132" s="14" t="e">
        <f>IF(E132="","",SUMIFS('Loan Payoff Calculator'!$G$30:$G$403,'Loan Payoff Calculator'!$C$30:$C$403,"&gt;="&amp;DATE(E132,1,1),'Loan Payoff Calculator'!$C$30:$C$403,"&lt;="&amp;DATE(E132,12,31)))</f>
        <v>#N/A</v>
      </c>
      <c r="I132" s="14" t="e">
        <f t="shared" ref="I132:I195" si="5">IF(E132="","",IF(ROUND(I131,0)-ROUND((F132+H132),0)=0,0,I131-(F132+H132)))</f>
        <v>#N/A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8" x14ac:dyDescent="0.35">
      <c r="A133" s="7"/>
      <c r="B133" s="7"/>
      <c r="C133" s="7"/>
      <c r="D133" s="7"/>
      <c r="E133" s="10" t="e">
        <f t="shared" si="4"/>
        <v>#N/A</v>
      </c>
      <c r="F133" s="14" t="e">
        <f>IF(E133="","",SUMIFS('Loan Payoff Calculator'!$E$30:$E$403,'Loan Payoff Calculator'!$C$30:$C$403,"&gt;="&amp;DATE(E133,1,1),'Loan Payoff Calculator'!$C$30:$C$403,"&lt;="&amp;DATE(E133,12,31)))</f>
        <v>#N/A</v>
      </c>
      <c r="G133" s="14" t="e">
        <f>IF(E133="","",SUMIFS('Loan Payoff Calculator'!$F$30:$F$403,'Loan Payoff Calculator'!$C$30:$C$403,"&gt;="&amp;DATE(E133,1,1),'Loan Payoff Calculator'!$C$30:$C$403,"&lt;="&amp;DATE(E133,12,31)))</f>
        <v>#N/A</v>
      </c>
      <c r="H133" s="14" t="e">
        <f>IF(E133="","",SUMIFS('Loan Payoff Calculator'!$G$30:$G$403,'Loan Payoff Calculator'!$C$30:$C$403,"&gt;="&amp;DATE(E133,1,1),'Loan Payoff Calculator'!$C$30:$C$403,"&lt;="&amp;DATE(E133,12,31)))</f>
        <v>#N/A</v>
      </c>
      <c r="I133" s="14" t="e">
        <f t="shared" si="5"/>
        <v>#N/A</v>
      </c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8" x14ac:dyDescent="0.35">
      <c r="A134" s="7"/>
      <c r="B134" s="7"/>
      <c r="C134" s="7"/>
      <c r="D134" s="7"/>
      <c r="E134" s="10" t="e">
        <f t="shared" si="4"/>
        <v>#N/A</v>
      </c>
      <c r="F134" s="14" t="e">
        <f>IF(E134="","",SUMIFS('Loan Payoff Calculator'!$E$30:$E$403,'Loan Payoff Calculator'!$C$30:$C$403,"&gt;="&amp;DATE(E134,1,1),'Loan Payoff Calculator'!$C$30:$C$403,"&lt;="&amp;DATE(E134,12,31)))</f>
        <v>#N/A</v>
      </c>
      <c r="G134" s="14" t="e">
        <f>IF(E134="","",SUMIFS('Loan Payoff Calculator'!$F$30:$F$403,'Loan Payoff Calculator'!$C$30:$C$403,"&gt;="&amp;DATE(E134,1,1),'Loan Payoff Calculator'!$C$30:$C$403,"&lt;="&amp;DATE(E134,12,31)))</f>
        <v>#N/A</v>
      </c>
      <c r="H134" s="14" t="e">
        <f>IF(E134="","",SUMIFS('Loan Payoff Calculator'!$G$30:$G$403,'Loan Payoff Calculator'!$C$30:$C$403,"&gt;="&amp;DATE(E134,1,1),'Loan Payoff Calculator'!$C$30:$C$403,"&lt;="&amp;DATE(E134,12,31)))</f>
        <v>#N/A</v>
      </c>
      <c r="I134" s="14" t="e">
        <f t="shared" si="5"/>
        <v>#N/A</v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8" x14ac:dyDescent="0.35">
      <c r="A135" s="7"/>
      <c r="B135" s="7"/>
      <c r="C135" s="7"/>
      <c r="D135" s="7"/>
      <c r="E135" s="10" t="e">
        <f t="shared" si="4"/>
        <v>#N/A</v>
      </c>
      <c r="F135" s="14" t="e">
        <f>IF(E135="","",SUMIFS('Loan Payoff Calculator'!$E$30:$E$403,'Loan Payoff Calculator'!$C$30:$C$403,"&gt;="&amp;DATE(E135,1,1),'Loan Payoff Calculator'!$C$30:$C$403,"&lt;="&amp;DATE(E135,12,31)))</f>
        <v>#N/A</v>
      </c>
      <c r="G135" s="14" t="e">
        <f>IF(E135="","",SUMIFS('Loan Payoff Calculator'!$F$30:$F$403,'Loan Payoff Calculator'!$C$30:$C$403,"&gt;="&amp;DATE(E135,1,1),'Loan Payoff Calculator'!$C$30:$C$403,"&lt;="&amp;DATE(E135,12,31)))</f>
        <v>#N/A</v>
      </c>
      <c r="H135" s="14" t="e">
        <f>IF(E135="","",SUMIFS('Loan Payoff Calculator'!$G$30:$G$403,'Loan Payoff Calculator'!$C$30:$C$403,"&gt;="&amp;DATE(E135,1,1),'Loan Payoff Calculator'!$C$30:$C$403,"&lt;="&amp;DATE(E135,12,31)))</f>
        <v>#N/A</v>
      </c>
      <c r="I135" s="14" t="e">
        <f t="shared" si="5"/>
        <v>#N/A</v>
      </c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8" x14ac:dyDescent="0.35">
      <c r="A136" s="7"/>
      <c r="B136" s="7"/>
      <c r="C136" s="7"/>
      <c r="D136" s="7"/>
      <c r="E136" s="10" t="e">
        <f t="shared" si="4"/>
        <v>#N/A</v>
      </c>
      <c r="F136" s="14" t="e">
        <f>IF(E136="","",SUMIFS('Loan Payoff Calculator'!$E$30:$E$403,'Loan Payoff Calculator'!$C$30:$C$403,"&gt;="&amp;DATE(E136,1,1),'Loan Payoff Calculator'!$C$30:$C$403,"&lt;="&amp;DATE(E136,12,31)))</f>
        <v>#N/A</v>
      </c>
      <c r="G136" s="14" t="e">
        <f>IF(E136="","",SUMIFS('Loan Payoff Calculator'!$F$30:$F$403,'Loan Payoff Calculator'!$C$30:$C$403,"&gt;="&amp;DATE(E136,1,1),'Loan Payoff Calculator'!$C$30:$C$403,"&lt;="&amp;DATE(E136,12,31)))</f>
        <v>#N/A</v>
      </c>
      <c r="H136" s="14" t="e">
        <f>IF(E136="","",SUMIFS('Loan Payoff Calculator'!$G$30:$G$403,'Loan Payoff Calculator'!$C$30:$C$403,"&gt;="&amp;DATE(E136,1,1),'Loan Payoff Calculator'!$C$30:$C$403,"&lt;="&amp;DATE(E136,12,31)))</f>
        <v>#N/A</v>
      </c>
      <c r="I136" s="14" t="e">
        <f t="shared" si="5"/>
        <v>#N/A</v>
      </c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8" x14ac:dyDescent="0.35">
      <c r="A137" s="7"/>
      <c r="B137" s="7"/>
      <c r="C137" s="7"/>
      <c r="D137" s="7"/>
      <c r="E137" s="10" t="e">
        <f t="shared" si="4"/>
        <v>#N/A</v>
      </c>
      <c r="F137" s="14" t="e">
        <f>IF(E137="","",SUMIFS('Loan Payoff Calculator'!$E$30:$E$403,'Loan Payoff Calculator'!$C$30:$C$403,"&gt;="&amp;DATE(E137,1,1),'Loan Payoff Calculator'!$C$30:$C$403,"&lt;="&amp;DATE(E137,12,31)))</f>
        <v>#N/A</v>
      </c>
      <c r="G137" s="14" t="e">
        <f>IF(E137="","",SUMIFS('Loan Payoff Calculator'!$F$30:$F$403,'Loan Payoff Calculator'!$C$30:$C$403,"&gt;="&amp;DATE(E137,1,1),'Loan Payoff Calculator'!$C$30:$C$403,"&lt;="&amp;DATE(E137,12,31)))</f>
        <v>#N/A</v>
      </c>
      <c r="H137" s="14" t="e">
        <f>IF(E137="","",SUMIFS('Loan Payoff Calculator'!$G$30:$G$403,'Loan Payoff Calculator'!$C$30:$C$403,"&gt;="&amp;DATE(E137,1,1),'Loan Payoff Calculator'!$C$30:$C$403,"&lt;="&amp;DATE(E137,12,31)))</f>
        <v>#N/A</v>
      </c>
      <c r="I137" s="14" t="e">
        <f t="shared" si="5"/>
        <v>#N/A</v>
      </c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8" x14ac:dyDescent="0.35">
      <c r="A138" s="7"/>
      <c r="B138" s="7"/>
      <c r="C138" s="7"/>
      <c r="D138" s="7"/>
      <c r="E138" s="10" t="e">
        <f t="shared" si="4"/>
        <v>#N/A</v>
      </c>
      <c r="F138" s="14" t="e">
        <f>IF(E138="","",SUMIFS('Loan Payoff Calculator'!$E$30:$E$403,'Loan Payoff Calculator'!$C$30:$C$403,"&gt;="&amp;DATE(E138,1,1),'Loan Payoff Calculator'!$C$30:$C$403,"&lt;="&amp;DATE(E138,12,31)))</f>
        <v>#N/A</v>
      </c>
      <c r="G138" s="14" t="e">
        <f>IF(E138="","",SUMIFS('Loan Payoff Calculator'!$F$30:$F$403,'Loan Payoff Calculator'!$C$30:$C$403,"&gt;="&amp;DATE(E138,1,1),'Loan Payoff Calculator'!$C$30:$C$403,"&lt;="&amp;DATE(E138,12,31)))</f>
        <v>#N/A</v>
      </c>
      <c r="H138" s="14" t="e">
        <f>IF(E138="","",SUMIFS('Loan Payoff Calculator'!$G$30:$G$403,'Loan Payoff Calculator'!$C$30:$C$403,"&gt;="&amp;DATE(E138,1,1),'Loan Payoff Calculator'!$C$30:$C$403,"&lt;="&amp;DATE(E138,12,31)))</f>
        <v>#N/A</v>
      </c>
      <c r="I138" s="14" t="e">
        <f t="shared" si="5"/>
        <v>#N/A</v>
      </c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8" x14ac:dyDescent="0.35">
      <c r="A139" s="7"/>
      <c r="B139" s="7"/>
      <c r="C139" s="7"/>
      <c r="D139" s="7"/>
      <c r="E139" s="10" t="e">
        <f t="shared" si="4"/>
        <v>#N/A</v>
      </c>
      <c r="F139" s="14" t="e">
        <f>IF(E139="","",SUMIFS('Loan Payoff Calculator'!$E$30:$E$403,'Loan Payoff Calculator'!$C$30:$C$403,"&gt;="&amp;DATE(E139,1,1),'Loan Payoff Calculator'!$C$30:$C$403,"&lt;="&amp;DATE(E139,12,31)))</f>
        <v>#N/A</v>
      </c>
      <c r="G139" s="14" t="e">
        <f>IF(E139="","",SUMIFS('Loan Payoff Calculator'!$F$30:$F$403,'Loan Payoff Calculator'!$C$30:$C$403,"&gt;="&amp;DATE(E139,1,1),'Loan Payoff Calculator'!$C$30:$C$403,"&lt;="&amp;DATE(E139,12,31)))</f>
        <v>#N/A</v>
      </c>
      <c r="H139" s="14" t="e">
        <f>IF(E139="","",SUMIFS('Loan Payoff Calculator'!$G$30:$G$403,'Loan Payoff Calculator'!$C$30:$C$403,"&gt;="&amp;DATE(E139,1,1),'Loan Payoff Calculator'!$C$30:$C$403,"&lt;="&amp;DATE(E139,12,31)))</f>
        <v>#N/A</v>
      </c>
      <c r="I139" s="14" t="e">
        <f t="shared" si="5"/>
        <v>#N/A</v>
      </c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8" x14ac:dyDescent="0.35">
      <c r="A140" s="7"/>
      <c r="B140" s="7"/>
      <c r="C140" s="7"/>
      <c r="D140" s="7"/>
      <c r="E140" s="10" t="e">
        <f t="shared" si="4"/>
        <v>#N/A</v>
      </c>
      <c r="F140" s="14" t="e">
        <f>IF(E140="","",SUMIFS('Loan Payoff Calculator'!$E$30:$E$403,'Loan Payoff Calculator'!$C$30:$C$403,"&gt;="&amp;DATE(E140,1,1),'Loan Payoff Calculator'!$C$30:$C$403,"&lt;="&amp;DATE(E140,12,31)))</f>
        <v>#N/A</v>
      </c>
      <c r="G140" s="14" t="e">
        <f>IF(E140="","",SUMIFS('Loan Payoff Calculator'!$F$30:$F$403,'Loan Payoff Calculator'!$C$30:$C$403,"&gt;="&amp;DATE(E140,1,1),'Loan Payoff Calculator'!$C$30:$C$403,"&lt;="&amp;DATE(E140,12,31)))</f>
        <v>#N/A</v>
      </c>
      <c r="H140" s="14" t="e">
        <f>IF(E140="","",SUMIFS('Loan Payoff Calculator'!$G$30:$G$403,'Loan Payoff Calculator'!$C$30:$C$403,"&gt;="&amp;DATE(E140,1,1),'Loan Payoff Calculator'!$C$30:$C$403,"&lt;="&amp;DATE(E140,12,31)))</f>
        <v>#N/A</v>
      </c>
      <c r="I140" s="14" t="e">
        <f t="shared" si="5"/>
        <v>#N/A</v>
      </c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8" x14ac:dyDescent="0.35">
      <c r="A141" s="7"/>
      <c r="B141" s="7"/>
      <c r="C141" s="7"/>
      <c r="D141" s="7"/>
      <c r="E141" s="10" t="e">
        <f t="shared" si="4"/>
        <v>#N/A</v>
      </c>
      <c r="F141" s="14" t="e">
        <f>IF(E141="","",SUMIFS('Loan Payoff Calculator'!$E$30:$E$403,'Loan Payoff Calculator'!$C$30:$C$403,"&gt;="&amp;DATE(E141,1,1),'Loan Payoff Calculator'!$C$30:$C$403,"&lt;="&amp;DATE(E141,12,31)))</f>
        <v>#N/A</v>
      </c>
      <c r="G141" s="14" t="e">
        <f>IF(E141="","",SUMIFS('Loan Payoff Calculator'!$F$30:$F$403,'Loan Payoff Calculator'!$C$30:$C$403,"&gt;="&amp;DATE(E141,1,1),'Loan Payoff Calculator'!$C$30:$C$403,"&lt;="&amp;DATE(E141,12,31)))</f>
        <v>#N/A</v>
      </c>
      <c r="H141" s="14" t="e">
        <f>IF(E141="","",SUMIFS('Loan Payoff Calculator'!$G$30:$G$403,'Loan Payoff Calculator'!$C$30:$C$403,"&gt;="&amp;DATE(E141,1,1),'Loan Payoff Calculator'!$C$30:$C$403,"&lt;="&amp;DATE(E141,12,31)))</f>
        <v>#N/A</v>
      </c>
      <c r="I141" s="14" t="e">
        <f t="shared" si="5"/>
        <v>#N/A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8" x14ac:dyDescent="0.35">
      <c r="A142" s="7"/>
      <c r="B142" s="7"/>
      <c r="C142" s="7"/>
      <c r="D142" s="7"/>
      <c r="E142" s="10" t="e">
        <f t="shared" si="4"/>
        <v>#N/A</v>
      </c>
      <c r="F142" s="14" t="e">
        <f>IF(E142="","",SUMIFS('Loan Payoff Calculator'!$E$30:$E$403,'Loan Payoff Calculator'!$C$30:$C$403,"&gt;="&amp;DATE(E142,1,1),'Loan Payoff Calculator'!$C$30:$C$403,"&lt;="&amp;DATE(E142,12,31)))</f>
        <v>#N/A</v>
      </c>
      <c r="G142" s="14" t="e">
        <f>IF(E142="","",SUMIFS('Loan Payoff Calculator'!$F$30:$F$403,'Loan Payoff Calculator'!$C$30:$C$403,"&gt;="&amp;DATE(E142,1,1),'Loan Payoff Calculator'!$C$30:$C$403,"&lt;="&amp;DATE(E142,12,31)))</f>
        <v>#N/A</v>
      </c>
      <c r="H142" s="14" t="e">
        <f>IF(E142="","",SUMIFS('Loan Payoff Calculator'!$G$30:$G$403,'Loan Payoff Calculator'!$C$30:$C$403,"&gt;="&amp;DATE(E142,1,1),'Loan Payoff Calculator'!$C$30:$C$403,"&lt;="&amp;DATE(E142,12,31)))</f>
        <v>#N/A</v>
      </c>
      <c r="I142" s="14" t="e">
        <f t="shared" si="5"/>
        <v>#N/A</v>
      </c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8" x14ac:dyDescent="0.35">
      <c r="A143" s="7"/>
      <c r="B143" s="7"/>
      <c r="C143" s="7"/>
      <c r="D143" s="7"/>
      <c r="E143" s="10" t="e">
        <f t="shared" si="4"/>
        <v>#N/A</v>
      </c>
      <c r="F143" s="14" t="e">
        <f>IF(E143="","",SUMIFS('Loan Payoff Calculator'!$E$30:$E$403,'Loan Payoff Calculator'!$C$30:$C$403,"&gt;="&amp;DATE(E143,1,1),'Loan Payoff Calculator'!$C$30:$C$403,"&lt;="&amp;DATE(E143,12,31)))</f>
        <v>#N/A</v>
      </c>
      <c r="G143" s="14" t="e">
        <f>IF(E143="","",SUMIFS('Loan Payoff Calculator'!$F$30:$F$403,'Loan Payoff Calculator'!$C$30:$C$403,"&gt;="&amp;DATE(E143,1,1),'Loan Payoff Calculator'!$C$30:$C$403,"&lt;="&amp;DATE(E143,12,31)))</f>
        <v>#N/A</v>
      </c>
      <c r="H143" s="14" t="e">
        <f>IF(E143="","",SUMIFS('Loan Payoff Calculator'!$G$30:$G$403,'Loan Payoff Calculator'!$C$30:$C$403,"&gt;="&amp;DATE(E143,1,1),'Loan Payoff Calculator'!$C$30:$C$403,"&lt;="&amp;DATE(E143,12,31)))</f>
        <v>#N/A</v>
      </c>
      <c r="I143" s="14" t="e">
        <f t="shared" si="5"/>
        <v>#N/A</v>
      </c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8" x14ac:dyDescent="0.35">
      <c r="A144" s="7"/>
      <c r="B144" s="7"/>
      <c r="C144" s="7"/>
      <c r="D144" s="7"/>
      <c r="E144" s="10" t="e">
        <f t="shared" si="4"/>
        <v>#N/A</v>
      </c>
      <c r="F144" s="14" t="e">
        <f>IF(E144="","",SUMIFS('Loan Payoff Calculator'!$E$30:$E$403,'Loan Payoff Calculator'!$C$30:$C$403,"&gt;="&amp;DATE(E144,1,1),'Loan Payoff Calculator'!$C$30:$C$403,"&lt;="&amp;DATE(E144,12,31)))</f>
        <v>#N/A</v>
      </c>
      <c r="G144" s="14" t="e">
        <f>IF(E144="","",SUMIFS('Loan Payoff Calculator'!$F$30:$F$403,'Loan Payoff Calculator'!$C$30:$C$403,"&gt;="&amp;DATE(E144,1,1),'Loan Payoff Calculator'!$C$30:$C$403,"&lt;="&amp;DATE(E144,12,31)))</f>
        <v>#N/A</v>
      </c>
      <c r="H144" s="14" t="e">
        <f>IF(E144="","",SUMIFS('Loan Payoff Calculator'!$G$30:$G$403,'Loan Payoff Calculator'!$C$30:$C$403,"&gt;="&amp;DATE(E144,1,1),'Loan Payoff Calculator'!$C$30:$C$403,"&lt;="&amp;DATE(E144,12,31)))</f>
        <v>#N/A</v>
      </c>
      <c r="I144" s="14" t="e">
        <f t="shared" si="5"/>
        <v>#N/A</v>
      </c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8" x14ac:dyDescent="0.35">
      <c r="A145" s="7"/>
      <c r="B145" s="7"/>
      <c r="C145" s="7"/>
      <c r="D145" s="7"/>
      <c r="E145" s="10" t="e">
        <f t="shared" si="4"/>
        <v>#N/A</v>
      </c>
      <c r="F145" s="14" t="e">
        <f>IF(E145="","",SUMIFS('Loan Payoff Calculator'!$E$30:$E$403,'Loan Payoff Calculator'!$C$30:$C$403,"&gt;="&amp;DATE(E145,1,1),'Loan Payoff Calculator'!$C$30:$C$403,"&lt;="&amp;DATE(E145,12,31)))</f>
        <v>#N/A</v>
      </c>
      <c r="G145" s="14" t="e">
        <f>IF(E145="","",SUMIFS('Loan Payoff Calculator'!$F$30:$F$403,'Loan Payoff Calculator'!$C$30:$C$403,"&gt;="&amp;DATE(E145,1,1),'Loan Payoff Calculator'!$C$30:$C$403,"&lt;="&amp;DATE(E145,12,31)))</f>
        <v>#N/A</v>
      </c>
      <c r="H145" s="14" t="e">
        <f>IF(E145="","",SUMIFS('Loan Payoff Calculator'!$G$30:$G$403,'Loan Payoff Calculator'!$C$30:$C$403,"&gt;="&amp;DATE(E145,1,1),'Loan Payoff Calculator'!$C$30:$C$403,"&lt;="&amp;DATE(E145,12,31)))</f>
        <v>#N/A</v>
      </c>
      <c r="I145" s="14" t="e">
        <f t="shared" si="5"/>
        <v>#N/A</v>
      </c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8" x14ac:dyDescent="0.35">
      <c r="A146" s="7"/>
      <c r="B146" s="7"/>
      <c r="C146" s="7"/>
      <c r="D146" s="7"/>
      <c r="E146" s="10" t="e">
        <f t="shared" si="4"/>
        <v>#N/A</v>
      </c>
      <c r="F146" s="14" t="e">
        <f>IF(E146="","",SUMIFS('Loan Payoff Calculator'!$E$30:$E$403,'Loan Payoff Calculator'!$C$30:$C$403,"&gt;="&amp;DATE(E146,1,1),'Loan Payoff Calculator'!$C$30:$C$403,"&lt;="&amp;DATE(E146,12,31)))</f>
        <v>#N/A</v>
      </c>
      <c r="G146" s="14" t="e">
        <f>IF(E146="","",SUMIFS('Loan Payoff Calculator'!$F$30:$F$403,'Loan Payoff Calculator'!$C$30:$C$403,"&gt;="&amp;DATE(E146,1,1),'Loan Payoff Calculator'!$C$30:$C$403,"&lt;="&amp;DATE(E146,12,31)))</f>
        <v>#N/A</v>
      </c>
      <c r="H146" s="14" t="e">
        <f>IF(E146="","",SUMIFS('Loan Payoff Calculator'!$G$30:$G$403,'Loan Payoff Calculator'!$C$30:$C$403,"&gt;="&amp;DATE(E146,1,1),'Loan Payoff Calculator'!$C$30:$C$403,"&lt;="&amp;DATE(E146,12,31)))</f>
        <v>#N/A</v>
      </c>
      <c r="I146" s="14" t="e">
        <f t="shared" si="5"/>
        <v>#N/A</v>
      </c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8" x14ac:dyDescent="0.35">
      <c r="A147" s="7"/>
      <c r="B147" s="7"/>
      <c r="C147" s="7"/>
      <c r="D147" s="7"/>
      <c r="E147" s="10" t="e">
        <f t="shared" si="4"/>
        <v>#N/A</v>
      </c>
      <c r="F147" s="14" t="e">
        <f>IF(E147="","",SUMIFS('Loan Payoff Calculator'!$E$30:$E$403,'Loan Payoff Calculator'!$C$30:$C$403,"&gt;="&amp;DATE(E147,1,1),'Loan Payoff Calculator'!$C$30:$C$403,"&lt;="&amp;DATE(E147,12,31)))</f>
        <v>#N/A</v>
      </c>
      <c r="G147" s="14" t="e">
        <f>IF(E147="","",SUMIFS('Loan Payoff Calculator'!$F$30:$F$403,'Loan Payoff Calculator'!$C$30:$C$403,"&gt;="&amp;DATE(E147,1,1),'Loan Payoff Calculator'!$C$30:$C$403,"&lt;="&amp;DATE(E147,12,31)))</f>
        <v>#N/A</v>
      </c>
      <c r="H147" s="14" t="e">
        <f>IF(E147="","",SUMIFS('Loan Payoff Calculator'!$G$30:$G$403,'Loan Payoff Calculator'!$C$30:$C$403,"&gt;="&amp;DATE(E147,1,1),'Loan Payoff Calculator'!$C$30:$C$403,"&lt;="&amp;DATE(E147,12,31)))</f>
        <v>#N/A</v>
      </c>
      <c r="I147" s="14" t="e">
        <f t="shared" si="5"/>
        <v>#N/A</v>
      </c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8" x14ac:dyDescent="0.35">
      <c r="A148" s="7"/>
      <c r="B148" s="7"/>
      <c r="C148" s="7"/>
      <c r="D148" s="7"/>
      <c r="E148" s="10" t="e">
        <f t="shared" si="4"/>
        <v>#N/A</v>
      </c>
      <c r="F148" s="14" t="e">
        <f>IF(E148="","",SUMIFS('Loan Payoff Calculator'!$E$30:$E$403,'Loan Payoff Calculator'!$C$30:$C$403,"&gt;="&amp;DATE(E148,1,1),'Loan Payoff Calculator'!$C$30:$C$403,"&lt;="&amp;DATE(E148,12,31)))</f>
        <v>#N/A</v>
      </c>
      <c r="G148" s="14" t="e">
        <f>IF(E148="","",SUMIFS('Loan Payoff Calculator'!$F$30:$F$403,'Loan Payoff Calculator'!$C$30:$C$403,"&gt;="&amp;DATE(E148,1,1),'Loan Payoff Calculator'!$C$30:$C$403,"&lt;="&amp;DATE(E148,12,31)))</f>
        <v>#N/A</v>
      </c>
      <c r="H148" s="14" t="e">
        <f>IF(E148="","",SUMIFS('Loan Payoff Calculator'!$G$30:$G$403,'Loan Payoff Calculator'!$C$30:$C$403,"&gt;="&amp;DATE(E148,1,1),'Loan Payoff Calculator'!$C$30:$C$403,"&lt;="&amp;DATE(E148,12,31)))</f>
        <v>#N/A</v>
      </c>
      <c r="I148" s="14" t="e">
        <f t="shared" si="5"/>
        <v>#N/A</v>
      </c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8" x14ac:dyDescent="0.35">
      <c r="A149" s="7"/>
      <c r="B149" s="7"/>
      <c r="C149" s="7"/>
      <c r="D149" s="7"/>
      <c r="E149" s="10" t="e">
        <f t="shared" si="4"/>
        <v>#N/A</v>
      </c>
      <c r="F149" s="14" t="e">
        <f>IF(E149="","",SUMIFS('Loan Payoff Calculator'!$E$30:$E$403,'Loan Payoff Calculator'!$C$30:$C$403,"&gt;="&amp;DATE(E149,1,1),'Loan Payoff Calculator'!$C$30:$C$403,"&lt;="&amp;DATE(E149,12,31)))</f>
        <v>#N/A</v>
      </c>
      <c r="G149" s="14" t="e">
        <f>IF(E149="","",SUMIFS('Loan Payoff Calculator'!$F$30:$F$403,'Loan Payoff Calculator'!$C$30:$C$403,"&gt;="&amp;DATE(E149,1,1),'Loan Payoff Calculator'!$C$30:$C$403,"&lt;="&amp;DATE(E149,12,31)))</f>
        <v>#N/A</v>
      </c>
      <c r="H149" s="14" t="e">
        <f>IF(E149="","",SUMIFS('Loan Payoff Calculator'!$G$30:$G$403,'Loan Payoff Calculator'!$C$30:$C$403,"&gt;="&amp;DATE(E149,1,1),'Loan Payoff Calculator'!$C$30:$C$403,"&lt;="&amp;DATE(E149,12,31)))</f>
        <v>#N/A</v>
      </c>
      <c r="I149" s="14" t="e">
        <f t="shared" si="5"/>
        <v>#N/A</v>
      </c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8" x14ac:dyDescent="0.35">
      <c r="A150" s="7"/>
      <c r="B150" s="7"/>
      <c r="C150" s="7"/>
      <c r="D150" s="7"/>
      <c r="E150" s="10" t="e">
        <f t="shared" si="4"/>
        <v>#N/A</v>
      </c>
      <c r="F150" s="14" t="e">
        <f>IF(E150="","",SUMIFS('Loan Payoff Calculator'!$E$30:$E$403,'Loan Payoff Calculator'!$C$30:$C$403,"&gt;="&amp;DATE(E150,1,1),'Loan Payoff Calculator'!$C$30:$C$403,"&lt;="&amp;DATE(E150,12,31)))</f>
        <v>#N/A</v>
      </c>
      <c r="G150" s="14" t="e">
        <f>IF(E150="","",SUMIFS('Loan Payoff Calculator'!$F$30:$F$403,'Loan Payoff Calculator'!$C$30:$C$403,"&gt;="&amp;DATE(E150,1,1),'Loan Payoff Calculator'!$C$30:$C$403,"&lt;="&amp;DATE(E150,12,31)))</f>
        <v>#N/A</v>
      </c>
      <c r="H150" s="14" t="e">
        <f>IF(E150="","",SUMIFS('Loan Payoff Calculator'!$G$30:$G$403,'Loan Payoff Calculator'!$C$30:$C$403,"&gt;="&amp;DATE(E150,1,1),'Loan Payoff Calculator'!$C$30:$C$403,"&lt;="&amp;DATE(E150,12,31)))</f>
        <v>#N/A</v>
      </c>
      <c r="I150" s="14" t="e">
        <f t="shared" si="5"/>
        <v>#N/A</v>
      </c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8" x14ac:dyDescent="0.35">
      <c r="A151" s="7"/>
      <c r="B151" s="7"/>
      <c r="C151" s="7"/>
      <c r="D151" s="7"/>
      <c r="E151" s="10" t="e">
        <f t="shared" si="4"/>
        <v>#N/A</v>
      </c>
      <c r="F151" s="14" t="e">
        <f>IF(E151="","",SUMIFS('Loan Payoff Calculator'!$E$30:$E$403,'Loan Payoff Calculator'!$C$30:$C$403,"&gt;="&amp;DATE(E151,1,1),'Loan Payoff Calculator'!$C$30:$C$403,"&lt;="&amp;DATE(E151,12,31)))</f>
        <v>#N/A</v>
      </c>
      <c r="G151" s="14" t="e">
        <f>IF(E151="","",SUMIFS('Loan Payoff Calculator'!$F$30:$F$403,'Loan Payoff Calculator'!$C$30:$C$403,"&gt;="&amp;DATE(E151,1,1),'Loan Payoff Calculator'!$C$30:$C$403,"&lt;="&amp;DATE(E151,12,31)))</f>
        <v>#N/A</v>
      </c>
      <c r="H151" s="14" t="e">
        <f>IF(E151="","",SUMIFS('Loan Payoff Calculator'!$G$30:$G$403,'Loan Payoff Calculator'!$C$30:$C$403,"&gt;="&amp;DATE(E151,1,1),'Loan Payoff Calculator'!$C$30:$C$403,"&lt;="&amp;DATE(E151,12,31)))</f>
        <v>#N/A</v>
      </c>
      <c r="I151" s="14" t="e">
        <f t="shared" si="5"/>
        <v>#N/A</v>
      </c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8" x14ac:dyDescent="0.35">
      <c r="A152" s="7"/>
      <c r="B152" s="7"/>
      <c r="C152" s="7"/>
      <c r="D152" s="7"/>
      <c r="E152" s="10" t="e">
        <f t="shared" si="4"/>
        <v>#N/A</v>
      </c>
      <c r="F152" s="14" t="e">
        <f>IF(E152="","",SUMIFS('Loan Payoff Calculator'!$E$30:$E$403,'Loan Payoff Calculator'!$C$30:$C$403,"&gt;="&amp;DATE(E152,1,1),'Loan Payoff Calculator'!$C$30:$C$403,"&lt;="&amp;DATE(E152,12,31)))</f>
        <v>#N/A</v>
      </c>
      <c r="G152" s="14" t="e">
        <f>IF(E152="","",SUMIFS('Loan Payoff Calculator'!$F$30:$F$403,'Loan Payoff Calculator'!$C$30:$C$403,"&gt;="&amp;DATE(E152,1,1),'Loan Payoff Calculator'!$C$30:$C$403,"&lt;="&amp;DATE(E152,12,31)))</f>
        <v>#N/A</v>
      </c>
      <c r="H152" s="14" t="e">
        <f>IF(E152="","",SUMIFS('Loan Payoff Calculator'!$G$30:$G$403,'Loan Payoff Calculator'!$C$30:$C$403,"&gt;="&amp;DATE(E152,1,1),'Loan Payoff Calculator'!$C$30:$C$403,"&lt;="&amp;DATE(E152,12,31)))</f>
        <v>#N/A</v>
      </c>
      <c r="I152" s="14" t="e">
        <f t="shared" si="5"/>
        <v>#N/A</v>
      </c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8" x14ac:dyDescent="0.35">
      <c r="A153" s="7"/>
      <c r="B153" s="7"/>
      <c r="C153" s="7"/>
      <c r="D153" s="7"/>
      <c r="E153" s="10" t="e">
        <f t="shared" si="4"/>
        <v>#N/A</v>
      </c>
      <c r="F153" s="14" t="e">
        <f>IF(E153="","",SUMIFS('Loan Payoff Calculator'!$E$30:$E$403,'Loan Payoff Calculator'!$C$30:$C$403,"&gt;="&amp;DATE(E153,1,1),'Loan Payoff Calculator'!$C$30:$C$403,"&lt;="&amp;DATE(E153,12,31)))</f>
        <v>#N/A</v>
      </c>
      <c r="G153" s="14" t="e">
        <f>IF(E153="","",SUMIFS('Loan Payoff Calculator'!$F$30:$F$403,'Loan Payoff Calculator'!$C$30:$C$403,"&gt;="&amp;DATE(E153,1,1),'Loan Payoff Calculator'!$C$30:$C$403,"&lt;="&amp;DATE(E153,12,31)))</f>
        <v>#N/A</v>
      </c>
      <c r="H153" s="14" t="e">
        <f>IF(E153="","",SUMIFS('Loan Payoff Calculator'!$G$30:$G$403,'Loan Payoff Calculator'!$C$30:$C$403,"&gt;="&amp;DATE(E153,1,1),'Loan Payoff Calculator'!$C$30:$C$403,"&lt;="&amp;DATE(E153,12,31)))</f>
        <v>#N/A</v>
      </c>
      <c r="I153" s="14" t="e">
        <f t="shared" si="5"/>
        <v>#N/A</v>
      </c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8" x14ac:dyDescent="0.35">
      <c r="A154" s="7"/>
      <c r="B154" s="7"/>
      <c r="C154" s="7"/>
      <c r="D154" s="7"/>
      <c r="E154" s="10" t="e">
        <f t="shared" si="4"/>
        <v>#N/A</v>
      </c>
      <c r="F154" s="14" t="e">
        <f>IF(E154="","",SUMIFS('Loan Payoff Calculator'!$E$30:$E$403,'Loan Payoff Calculator'!$C$30:$C$403,"&gt;="&amp;DATE(E154,1,1),'Loan Payoff Calculator'!$C$30:$C$403,"&lt;="&amp;DATE(E154,12,31)))</f>
        <v>#N/A</v>
      </c>
      <c r="G154" s="14" t="e">
        <f>IF(E154="","",SUMIFS('Loan Payoff Calculator'!$F$30:$F$403,'Loan Payoff Calculator'!$C$30:$C$403,"&gt;="&amp;DATE(E154,1,1),'Loan Payoff Calculator'!$C$30:$C$403,"&lt;="&amp;DATE(E154,12,31)))</f>
        <v>#N/A</v>
      </c>
      <c r="H154" s="14" t="e">
        <f>IF(E154="","",SUMIFS('Loan Payoff Calculator'!$G$30:$G$403,'Loan Payoff Calculator'!$C$30:$C$403,"&gt;="&amp;DATE(E154,1,1),'Loan Payoff Calculator'!$C$30:$C$403,"&lt;="&amp;DATE(E154,12,31)))</f>
        <v>#N/A</v>
      </c>
      <c r="I154" s="14" t="e">
        <f t="shared" si="5"/>
        <v>#N/A</v>
      </c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8" x14ac:dyDescent="0.35">
      <c r="A155" s="7"/>
      <c r="B155" s="7"/>
      <c r="C155" s="7"/>
      <c r="D155" s="7"/>
      <c r="E155" s="10" t="e">
        <f t="shared" si="4"/>
        <v>#N/A</v>
      </c>
      <c r="F155" s="14" t="e">
        <f>IF(E155="","",SUMIFS('Loan Payoff Calculator'!$E$30:$E$403,'Loan Payoff Calculator'!$C$30:$C$403,"&gt;="&amp;DATE(E155,1,1),'Loan Payoff Calculator'!$C$30:$C$403,"&lt;="&amp;DATE(E155,12,31)))</f>
        <v>#N/A</v>
      </c>
      <c r="G155" s="14" t="e">
        <f>IF(E155="","",SUMIFS('Loan Payoff Calculator'!$F$30:$F$403,'Loan Payoff Calculator'!$C$30:$C$403,"&gt;="&amp;DATE(E155,1,1),'Loan Payoff Calculator'!$C$30:$C$403,"&lt;="&amp;DATE(E155,12,31)))</f>
        <v>#N/A</v>
      </c>
      <c r="H155" s="14" t="e">
        <f>IF(E155="","",SUMIFS('Loan Payoff Calculator'!$G$30:$G$403,'Loan Payoff Calculator'!$C$30:$C$403,"&gt;="&amp;DATE(E155,1,1),'Loan Payoff Calculator'!$C$30:$C$403,"&lt;="&amp;DATE(E155,12,31)))</f>
        <v>#N/A</v>
      </c>
      <c r="I155" s="14" t="e">
        <f t="shared" si="5"/>
        <v>#N/A</v>
      </c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8" x14ac:dyDescent="0.35">
      <c r="A156" s="7"/>
      <c r="B156" s="7"/>
      <c r="C156" s="7"/>
      <c r="D156" s="7"/>
      <c r="E156" s="10" t="e">
        <f t="shared" si="4"/>
        <v>#N/A</v>
      </c>
      <c r="F156" s="14" t="e">
        <f>IF(E156="","",SUMIFS('Loan Payoff Calculator'!$E$30:$E$403,'Loan Payoff Calculator'!$C$30:$C$403,"&gt;="&amp;DATE(E156,1,1),'Loan Payoff Calculator'!$C$30:$C$403,"&lt;="&amp;DATE(E156,12,31)))</f>
        <v>#N/A</v>
      </c>
      <c r="G156" s="14" t="e">
        <f>IF(E156="","",SUMIFS('Loan Payoff Calculator'!$F$30:$F$403,'Loan Payoff Calculator'!$C$30:$C$403,"&gt;="&amp;DATE(E156,1,1),'Loan Payoff Calculator'!$C$30:$C$403,"&lt;="&amp;DATE(E156,12,31)))</f>
        <v>#N/A</v>
      </c>
      <c r="H156" s="14" t="e">
        <f>IF(E156="","",SUMIFS('Loan Payoff Calculator'!$G$30:$G$403,'Loan Payoff Calculator'!$C$30:$C$403,"&gt;="&amp;DATE(E156,1,1),'Loan Payoff Calculator'!$C$30:$C$403,"&lt;="&amp;DATE(E156,12,31)))</f>
        <v>#N/A</v>
      </c>
      <c r="I156" s="14" t="e">
        <f t="shared" si="5"/>
        <v>#N/A</v>
      </c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8" x14ac:dyDescent="0.35">
      <c r="A157" s="7"/>
      <c r="B157" s="7"/>
      <c r="C157" s="7"/>
      <c r="D157" s="7"/>
      <c r="E157" s="10" t="e">
        <f t="shared" si="4"/>
        <v>#N/A</v>
      </c>
      <c r="F157" s="14" t="e">
        <f>IF(E157="","",SUMIFS('Loan Payoff Calculator'!$E$30:$E$403,'Loan Payoff Calculator'!$C$30:$C$403,"&gt;="&amp;DATE(E157,1,1),'Loan Payoff Calculator'!$C$30:$C$403,"&lt;="&amp;DATE(E157,12,31)))</f>
        <v>#N/A</v>
      </c>
      <c r="G157" s="14" t="e">
        <f>IF(E157="","",SUMIFS('Loan Payoff Calculator'!$F$30:$F$403,'Loan Payoff Calculator'!$C$30:$C$403,"&gt;="&amp;DATE(E157,1,1),'Loan Payoff Calculator'!$C$30:$C$403,"&lt;="&amp;DATE(E157,12,31)))</f>
        <v>#N/A</v>
      </c>
      <c r="H157" s="14" t="e">
        <f>IF(E157="","",SUMIFS('Loan Payoff Calculator'!$G$30:$G$403,'Loan Payoff Calculator'!$C$30:$C$403,"&gt;="&amp;DATE(E157,1,1),'Loan Payoff Calculator'!$C$30:$C$403,"&lt;="&amp;DATE(E157,12,31)))</f>
        <v>#N/A</v>
      </c>
      <c r="I157" s="14" t="e">
        <f t="shared" si="5"/>
        <v>#N/A</v>
      </c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8" x14ac:dyDescent="0.35">
      <c r="A158" s="7"/>
      <c r="B158" s="7"/>
      <c r="C158" s="7"/>
      <c r="D158" s="7"/>
      <c r="E158" s="10" t="e">
        <f t="shared" si="4"/>
        <v>#N/A</v>
      </c>
      <c r="F158" s="14" t="e">
        <f>IF(E158="","",SUMIFS('Loan Payoff Calculator'!$E$30:$E$403,'Loan Payoff Calculator'!$C$30:$C$403,"&gt;="&amp;DATE(E158,1,1),'Loan Payoff Calculator'!$C$30:$C$403,"&lt;="&amp;DATE(E158,12,31)))</f>
        <v>#N/A</v>
      </c>
      <c r="G158" s="14" t="e">
        <f>IF(E158="","",SUMIFS('Loan Payoff Calculator'!$F$30:$F$403,'Loan Payoff Calculator'!$C$30:$C$403,"&gt;="&amp;DATE(E158,1,1),'Loan Payoff Calculator'!$C$30:$C$403,"&lt;="&amp;DATE(E158,12,31)))</f>
        <v>#N/A</v>
      </c>
      <c r="H158" s="14" t="e">
        <f>IF(E158="","",SUMIFS('Loan Payoff Calculator'!$G$30:$G$403,'Loan Payoff Calculator'!$C$30:$C$403,"&gt;="&amp;DATE(E158,1,1),'Loan Payoff Calculator'!$C$30:$C$403,"&lt;="&amp;DATE(E158,12,31)))</f>
        <v>#N/A</v>
      </c>
      <c r="I158" s="14" t="e">
        <f t="shared" si="5"/>
        <v>#N/A</v>
      </c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8" x14ac:dyDescent="0.35">
      <c r="A159" s="7"/>
      <c r="B159" s="7"/>
      <c r="C159" s="7"/>
      <c r="D159" s="7"/>
      <c r="E159" s="10" t="e">
        <f t="shared" si="4"/>
        <v>#N/A</v>
      </c>
      <c r="F159" s="14" t="e">
        <f>IF(E159="","",SUMIFS('Loan Payoff Calculator'!$E$30:$E$403,'Loan Payoff Calculator'!$C$30:$C$403,"&gt;="&amp;DATE(E159,1,1),'Loan Payoff Calculator'!$C$30:$C$403,"&lt;="&amp;DATE(E159,12,31)))</f>
        <v>#N/A</v>
      </c>
      <c r="G159" s="14" t="e">
        <f>IF(E159="","",SUMIFS('Loan Payoff Calculator'!$F$30:$F$403,'Loan Payoff Calculator'!$C$30:$C$403,"&gt;="&amp;DATE(E159,1,1),'Loan Payoff Calculator'!$C$30:$C$403,"&lt;="&amp;DATE(E159,12,31)))</f>
        <v>#N/A</v>
      </c>
      <c r="H159" s="14" t="e">
        <f>IF(E159="","",SUMIFS('Loan Payoff Calculator'!$G$30:$G$403,'Loan Payoff Calculator'!$C$30:$C$403,"&gt;="&amp;DATE(E159,1,1),'Loan Payoff Calculator'!$C$30:$C$403,"&lt;="&amp;DATE(E159,12,31)))</f>
        <v>#N/A</v>
      </c>
      <c r="I159" s="14" t="e">
        <f t="shared" si="5"/>
        <v>#N/A</v>
      </c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8" x14ac:dyDescent="0.35">
      <c r="A160" s="7"/>
      <c r="B160" s="7"/>
      <c r="C160" s="7"/>
      <c r="D160" s="7"/>
      <c r="E160" s="10" t="e">
        <f t="shared" si="4"/>
        <v>#N/A</v>
      </c>
      <c r="F160" s="14" t="e">
        <f>IF(E160="","",SUMIFS('Loan Payoff Calculator'!$E$30:$E$403,'Loan Payoff Calculator'!$C$30:$C$403,"&gt;="&amp;DATE(E160,1,1),'Loan Payoff Calculator'!$C$30:$C$403,"&lt;="&amp;DATE(E160,12,31)))</f>
        <v>#N/A</v>
      </c>
      <c r="G160" s="14" t="e">
        <f>IF(E160="","",SUMIFS('Loan Payoff Calculator'!$F$30:$F$403,'Loan Payoff Calculator'!$C$30:$C$403,"&gt;="&amp;DATE(E160,1,1),'Loan Payoff Calculator'!$C$30:$C$403,"&lt;="&amp;DATE(E160,12,31)))</f>
        <v>#N/A</v>
      </c>
      <c r="H160" s="14" t="e">
        <f>IF(E160="","",SUMIFS('Loan Payoff Calculator'!$G$30:$G$403,'Loan Payoff Calculator'!$C$30:$C$403,"&gt;="&amp;DATE(E160,1,1),'Loan Payoff Calculator'!$C$30:$C$403,"&lt;="&amp;DATE(E160,12,31)))</f>
        <v>#N/A</v>
      </c>
      <c r="I160" s="14" t="e">
        <f t="shared" si="5"/>
        <v>#N/A</v>
      </c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8" x14ac:dyDescent="0.35">
      <c r="A161" s="7"/>
      <c r="B161" s="7"/>
      <c r="C161" s="7"/>
      <c r="D161" s="7"/>
      <c r="E161" s="10" t="e">
        <f t="shared" si="4"/>
        <v>#N/A</v>
      </c>
      <c r="F161" s="14" t="e">
        <f>IF(E161="","",SUMIFS('Loan Payoff Calculator'!$E$30:$E$403,'Loan Payoff Calculator'!$C$30:$C$403,"&gt;="&amp;DATE(E161,1,1),'Loan Payoff Calculator'!$C$30:$C$403,"&lt;="&amp;DATE(E161,12,31)))</f>
        <v>#N/A</v>
      </c>
      <c r="G161" s="14" t="e">
        <f>IF(E161="","",SUMIFS('Loan Payoff Calculator'!$F$30:$F$403,'Loan Payoff Calculator'!$C$30:$C$403,"&gt;="&amp;DATE(E161,1,1),'Loan Payoff Calculator'!$C$30:$C$403,"&lt;="&amp;DATE(E161,12,31)))</f>
        <v>#N/A</v>
      </c>
      <c r="H161" s="14" t="e">
        <f>IF(E161="","",SUMIFS('Loan Payoff Calculator'!$G$30:$G$403,'Loan Payoff Calculator'!$C$30:$C$403,"&gt;="&amp;DATE(E161,1,1),'Loan Payoff Calculator'!$C$30:$C$403,"&lt;="&amp;DATE(E161,12,31)))</f>
        <v>#N/A</v>
      </c>
      <c r="I161" s="14" t="e">
        <f t="shared" si="5"/>
        <v>#N/A</v>
      </c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8" x14ac:dyDescent="0.35">
      <c r="A162" s="7"/>
      <c r="B162" s="7"/>
      <c r="C162" s="7"/>
      <c r="D162" s="7"/>
      <c r="E162" s="10" t="e">
        <f t="shared" si="4"/>
        <v>#N/A</v>
      </c>
      <c r="F162" s="14" t="e">
        <f>IF(E162="","",SUMIFS('Loan Payoff Calculator'!$E$30:$E$403,'Loan Payoff Calculator'!$C$30:$C$403,"&gt;="&amp;DATE(E162,1,1),'Loan Payoff Calculator'!$C$30:$C$403,"&lt;="&amp;DATE(E162,12,31)))</f>
        <v>#N/A</v>
      </c>
      <c r="G162" s="14" t="e">
        <f>IF(E162="","",SUMIFS('Loan Payoff Calculator'!$F$30:$F$403,'Loan Payoff Calculator'!$C$30:$C$403,"&gt;="&amp;DATE(E162,1,1),'Loan Payoff Calculator'!$C$30:$C$403,"&lt;="&amp;DATE(E162,12,31)))</f>
        <v>#N/A</v>
      </c>
      <c r="H162" s="14" t="e">
        <f>IF(E162="","",SUMIFS('Loan Payoff Calculator'!$G$30:$G$403,'Loan Payoff Calculator'!$C$30:$C$403,"&gt;="&amp;DATE(E162,1,1),'Loan Payoff Calculator'!$C$30:$C$403,"&lt;="&amp;DATE(E162,12,31)))</f>
        <v>#N/A</v>
      </c>
      <c r="I162" s="14" t="e">
        <f t="shared" si="5"/>
        <v>#N/A</v>
      </c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8" x14ac:dyDescent="0.35">
      <c r="A163" s="7"/>
      <c r="B163" s="7"/>
      <c r="C163" s="7"/>
      <c r="D163" s="7"/>
      <c r="E163" s="10" t="e">
        <f t="shared" si="4"/>
        <v>#N/A</v>
      </c>
      <c r="F163" s="14" t="e">
        <f>IF(E163="","",SUMIFS('Loan Payoff Calculator'!$E$30:$E$403,'Loan Payoff Calculator'!$C$30:$C$403,"&gt;="&amp;DATE(E163,1,1),'Loan Payoff Calculator'!$C$30:$C$403,"&lt;="&amp;DATE(E163,12,31)))</f>
        <v>#N/A</v>
      </c>
      <c r="G163" s="14" t="e">
        <f>IF(E163="","",SUMIFS('Loan Payoff Calculator'!$F$30:$F$403,'Loan Payoff Calculator'!$C$30:$C$403,"&gt;="&amp;DATE(E163,1,1),'Loan Payoff Calculator'!$C$30:$C$403,"&lt;="&amp;DATE(E163,12,31)))</f>
        <v>#N/A</v>
      </c>
      <c r="H163" s="14" t="e">
        <f>IF(E163="","",SUMIFS('Loan Payoff Calculator'!$G$30:$G$403,'Loan Payoff Calculator'!$C$30:$C$403,"&gt;="&amp;DATE(E163,1,1),'Loan Payoff Calculator'!$C$30:$C$403,"&lt;="&amp;DATE(E163,12,31)))</f>
        <v>#N/A</v>
      </c>
      <c r="I163" s="14" t="e">
        <f t="shared" si="5"/>
        <v>#N/A</v>
      </c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8" x14ac:dyDescent="0.35">
      <c r="A164" s="7"/>
      <c r="B164" s="7"/>
      <c r="C164" s="7"/>
      <c r="D164" s="7"/>
      <c r="E164" s="10" t="e">
        <f t="shared" si="4"/>
        <v>#N/A</v>
      </c>
      <c r="F164" s="14" t="e">
        <f>IF(E164="","",SUMIFS('Loan Payoff Calculator'!$E$30:$E$403,'Loan Payoff Calculator'!$C$30:$C$403,"&gt;="&amp;DATE(E164,1,1),'Loan Payoff Calculator'!$C$30:$C$403,"&lt;="&amp;DATE(E164,12,31)))</f>
        <v>#N/A</v>
      </c>
      <c r="G164" s="14" t="e">
        <f>IF(E164="","",SUMIFS('Loan Payoff Calculator'!$F$30:$F$403,'Loan Payoff Calculator'!$C$30:$C$403,"&gt;="&amp;DATE(E164,1,1),'Loan Payoff Calculator'!$C$30:$C$403,"&lt;="&amp;DATE(E164,12,31)))</f>
        <v>#N/A</v>
      </c>
      <c r="H164" s="14" t="e">
        <f>IF(E164="","",SUMIFS('Loan Payoff Calculator'!$G$30:$G$403,'Loan Payoff Calculator'!$C$30:$C$403,"&gt;="&amp;DATE(E164,1,1),'Loan Payoff Calculator'!$C$30:$C$403,"&lt;="&amp;DATE(E164,12,31)))</f>
        <v>#N/A</v>
      </c>
      <c r="I164" s="14" t="e">
        <f t="shared" si="5"/>
        <v>#N/A</v>
      </c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8" x14ac:dyDescent="0.35">
      <c r="A165" s="7"/>
      <c r="B165" s="7"/>
      <c r="C165" s="7"/>
      <c r="D165" s="7"/>
      <c r="E165" s="10" t="e">
        <f t="shared" si="4"/>
        <v>#N/A</v>
      </c>
      <c r="F165" s="14" t="e">
        <f>IF(E165="","",SUMIFS('Loan Payoff Calculator'!$E$30:$E$403,'Loan Payoff Calculator'!$C$30:$C$403,"&gt;="&amp;DATE(E165,1,1),'Loan Payoff Calculator'!$C$30:$C$403,"&lt;="&amp;DATE(E165,12,31)))</f>
        <v>#N/A</v>
      </c>
      <c r="G165" s="14" t="e">
        <f>IF(E165="","",SUMIFS('Loan Payoff Calculator'!$F$30:$F$403,'Loan Payoff Calculator'!$C$30:$C$403,"&gt;="&amp;DATE(E165,1,1),'Loan Payoff Calculator'!$C$30:$C$403,"&lt;="&amp;DATE(E165,12,31)))</f>
        <v>#N/A</v>
      </c>
      <c r="H165" s="14" t="e">
        <f>IF(E165="","",SUMIFS('Loan Payoff Calculator'!$G$30:$G$403,'Loan Payoff Calculator'!$C$30:$C$403,"&gt;="&amp;DATE(E165,1,1),'Loan Payoff Calculator'!$C$30:$C$403,"&lt;="&amp;DATE(E165,12,31)))</f>
        <v>#N/A</v>
      </c>
      <c r="I165" s="14" t="e">
        <f t="shared" si="5"/>
        <v>#N/A</v>
      </c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8" x14ac:dyDescent="0.35">
      <c r="A166" s="7"/>
      <c r="B166" s="7"/>
      <c r="C166" s="7"/>
      <c r="D166" s="7"/>
      <c r="E166" s="10" t="e">
        <f t="shared" si="4"/>
        <v>#N/A</v>
      </c>
      <c r="F166" s="14" t="e">
        <f>IF(E166="","",SUMIFS('Loan Payoff Calculator'!$E$30:$E$403,'Loan Payoff Calculator'!$C$30:$C$403,"&gt;="&amp;DATE(E166,1,1),'Loan Payoff Calculator'!$C$30:$C$403,"&lt;="&amp;DATE(E166,12,31)))</f>
        <v>#N/A</v>
      </c>
      <c r="G166" s="14" t="e">
        <f>IF(E166="","",SUMIFS('Loan Payoff Calculator'!$F$30:$F$403,'Loan Payoff Calculator'!$C$30:$C$403,"&gt;="&amp;DATE(E166,1,1),'Loan Payoff Calculator'!$C$30:$C$403,"&lt;="&amp;DATE(E166,12,31)))</f>
        <v>#N/A</v>
      </c>
      <c r="H166" s="14" t="e">
        <f>IF(E166="","",SUMIFS('Loan Payoff Calculator'!$G$30:$G$403,'Loan Payoff Calculator'!$C$30:$C$403,"&gt;="&amp;DATE(E166,1,1),'Loan Payoff Calculator'!$C$30:$C$403,"&lt;="&amp;DATE(E166,12,31)))</f>
        <v>#N/A</v>
      </c>
      <c r="I166" s="14" t="e">
        <f t="shared" si="5"/>
        <v>#N/A</v>
      </c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8" x14ac:dyDescent="0.35">
      <c r="A167" s="7"/>
      <c r="B167" s="7"/>
      <c r="C167" s="7"/>
      <c r="D167" s="7"/>
      <c r="E167" s="10" t="e">
        <f t="shared" si="4"/>
        <v>#N/A</v>
      </c>
      <c r="F167" s="14" t="e">
        <f>IF(E167="","",SUMIFS('Loan Payoff Calculator'!$E$30:$E$403,'Loan Payoff Calculator'!$C$30:$C$403,"&gt;="&amp;DATE(E167,1,1),'Loan Payoff Calculator'!$C$30:$C$403,"&lt;="&amp;DATE(E167,12,31)))</f>
        <v>#N/A</v>
      </c>
      <c r="G167" s="14" t="e">
        <f>IF(E167="","",SUMIFS('Loan Payoff Calculator'!$F$30:$F$403,'Loan Payoff Calculator'!$C$30:$C$403,"&gt;="&amp;DATE(E167,1,1),'Loan Payoff Calculator'!$C$30:$C$403,"&lt;="&amp;DATE(E167,12,31)))</f>
        <v>#N/A</v>
      </c>
      <c r="H167" s="14" t="e">
        <f>IF(E167="","",SUMIFS('Loan Payoff Calculator'!$G$30:$G$403,'Loan Payoff Calculator'!$C$30:$C$403,"&gt;="&amp;DATE(E167,1,1),'Loan Payoff Calculator'!$C$30:$C$403,"&lt;="&amp;DATE(E167,12,31)))</f>
        <v>#N/A</v>
      </c>
      <c r="I167" s="14" t="e">
        <f t="shared" si="5"/>
        <v>#N/A</v>
      </c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8" x14ac:dyDescent="0.35">
      <c r="A168" s="7"/>
      <c r="B168" s="7"/>
      <c r="C168" s="7"/>
      <c r="D168" s="7"/>
      <c r="E168" s="10" t="e">
        <f t="shared" si="4"/>
        <v>#N/A</v>
      </c>
      <c r="F168" s="14" t="e">
        <f>IF(E168="","",SUMIFS('Loan Payoff Calculator'!$E$30:$E$403,'Loan Payoff Calculator'!$C$30:$C$403,"&gt;="&amp;DATE(E168,1,1),'Loan Payoff Calculator'!$C$30:$C$403,"&lt;="&amp;DATE(E168,12,31)))</f>
        <v>#N/A</v>
      </c>
      <c r="G168" s="14" t="e">
        <f>IF(E168="","",SUMIFS('Loan Payoff Calculator'!$F$30:$F$403,'Loan Payoff Calculator'!$C$30:$C$403,"&gt;="&amp;DATE(E168,1,1),'Loan Payoff Calculator'!$C$30:$C$403,"&lt;="&amp;DATE(E168,12,31)))</f>
        <v>#N/A</v>
      </c>
      <c r="H168" s="14" t="e">
        <f>IF(E168="","",SUMIFS('Loan Payoff Calculator'!$G$30:$G$403,'Loan Payoff Calculator'!$C$30:$C$403,"&gt;="&amp;DATE(E168,1,1),'Loan Payoff Calculator'!$C$30:$C$403,"&lt;="&amp;DATE(E168,12,31)))</f>
        <v>#N/A</v>
      </c>
      <c r="I168" s="14" t="e">
        <f t="shared" si="5"/>
        <v>#N/A</v>
      </c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8" x14ac:dyDescent="0.35">
      <c r="A169" s="7"/>
      <c r="B169" s="7"/>
      <c r="C169" s="7"/>
      <c r="D169" s="7"/>
      <c r="E169" s="10" t="e">
        <f t="shared" si="4"/>
        <v>#N/A</v>
      </c>
      <c r="F169" s="14" t="e">
        <f>IF(E169="","",SUMIFS('Loan Payoff Calculator'!$E$30:$E$403,'Loan Payoff Calculator'!$C$30:$C$403,"&gt;="&amp;DATE(E169,1,1),'Loan Payoff Calculator'!$C$30:$C$403,"&lt;="&amp;DATE(E169,12,31)))</f>
        <v>#N/A</v>
      </c>
      <c r="G169" s="14" t="e">
        <f>IF(E169="","",SUMIFS('Loan Payoff Calculator'!$F$30:$F$403,'Loan Payoff Calculator'!$C$30:$C$403,"&gt;="&amp;DATE(E169,1,1),'Loan Payoff Calculator'!$C$30:$C$403,"&lt;="&amp;DATE(E169,12,31)))</f>
        <v>#N/A</v>
      </c>
      <c r="H169" s="14" t="e">
        <f>IF(E169="","",SUMIFS('Loan Payoff Calculator'!$G$30:$G$403,'Loan Payoff Calculator'!$C$30:$C$403,"&gt;="&amp;DATE(E169,1,1),'Loan Payoff Calculator'!$C$30:$C$403,"&lt;="&amp;DATE(E169,12,31)))</f>
        <v>#N/A</v>
      </c>
      <c r="I169" s="14" t="e">
        <f t="shared" si="5"/>
        <v>#N/A</v>
      </c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8" x14ac:dyDescent="0.35">
      <c r="A170" s="7"/>
      <c r="B170" s="7"/>
      <c r="C170" s="7"/>
      <c r="D170" s="7"/>
      <c r="E170" s="10" t="e">
        <f t="shared" si="4"/>
        <v>#N/A</v>
      </c>
      <c r="F170" s="14" t="e">
        <f>IF(E170="","",SUMIFS('Loan Payoff Calculator'!$E$30:$E$403,'Loan Payoff Calculator'!$C$30:$C$403,"&gt;="&amp;DATE(E170,1,1),'Loan Payoff Calculator'!$C$30:$C$403,"&lt;="&amp;DATE(E170,12,31)))</f>
        <v>#N/A</v>
      </c>
      <c r="G170" s="14" t="e">
        <f>IF(E170="","",SUMIFS('Loan Payoff Calculator'!$F$30:$F$403,'Loan Payoff Calculator'!$C$30:$C$403,"&gt;="&amp;DATE(E170,1,1),'Loan Payoff Calculator'!$C$30:$C$403,"&lt;="&amp;DATE(E170,12,31)))</f>
        <v>#N/A</v>
      </c>
      <c r="H170" s="14" t="e">
        <f>IF(E170="","",SUMIFS('Loan Payoff Calculator'!$G$30:$G$403,'Loan Payoff Calculator'!$C$30:$C$403,"&gt;="&amp;DATE(E170,1,1),'Loan Payoff Calculator'!$C$30:$C$403,"&lt;="&amp;DATE(E170,12,31)))</f>
        <v>#N/A</v>
      </c>
      <c r="I170" s="14" t="e">
        <f t="shared" si="5"/>
        <v>#N/A</v>
      </c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8" x14ac:dyDescent="0.35">
      <c r="A171" s="7"/>
      <c r="B171" s="7"/>
      <c r="C171" s="7"/>
      <c r="D171" s="7"/>
      <c r="E171" s="10" t="e">
        <f t="shared" si="4"/>
        <v>#N/A</v>
      </c>
      <c r="F171" s="14" t="e">
        <f>IF(E171="","",SUMIFS('Loan Payoff Calculator'!$E$30:$E$403,'Loan Payoff Calculator'!$C$30:$C$403,"&gt;="&amp;DATE(E171,1,1),'Loan Payoff Calculator'!$C$30:$C$403,"&lt;="&amp;DATE(E171,12,31)))</f>
        <v>#N/A</v>
      </c>
      <c r="G171" s="14" t="e">
        <f>IF(E171="","",SUMIFS('Loan Payoff Calculator'!$F$30:$F$403,'Loan Payoff Calculator'!$C$30:$C$403,"&gt;="&amp;DATE(E171,1,1),'Loan Payoff Calculator'!$C$30:$C$403,"&lt;="&amp;DATE(E171,12,31)))</f>
        <v>#N/A</v>
      </c>
      <c r="H171" s="14" t="e">
        <f>IF(E171="","",SUMIFS('Loan Payoff Calculator'!$G$30:$G$403,'Loan Payoff Calculator'!$C$30:$C$403,"&gt;="&amp;DATE(E171,1,1),'Loan Payoff Calculator'!$C$30:$C$403,"&lt;="&amp;DATE(E171,12,31)))</f>
        <v>#N/A</v>
      </c>
      <c r="I171" s="14" t="e">
        <f t="shared" si="5"/>
        <v>#N/A</v>
      </c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8" x14ac:dyDescent="0.35">
      <c r="A172" s="7"/>
      <c r="B172" s="7"/>
      <c r="C172" s="7"/>
      <c r="D172" s="7"/>
      <c r="E172" s="10" t="e">
        <f t="shared" si="4"/>
        <v>#N/A</v>
      </c>
      <c r="F172" s="14" t="e">
        <f>IF(E172="","",SUMIFS('Loan Payoff Calculator'!$E$30:$E$403,'Loan Payoff Calculator'!$C$30:$C$403,"&gt;="&amp;DATE(E172,1,1),'Loan Payoff Calculator'!$C$30:$C$403,"&lt;="&amp;DATE(E172,12,31)))</f>
        <v>#N/A</v>
      </c>
      <c r="G172" s="14" t="e">
        <f>IF(E172="","",SUMIFS('Loan Payoff Calculator'!$F$30:$F$403,'Loan Payoff Calculator'!$C$30:$C$403,"&gt;="&amp;DATE(E172,1,1),'Loan Payoff Calculator'!$C$30:$C$403,"&lt;="&amp;DATE(E172,12,31)))</f>
        <v>#N/A</v>
      </c>
      <c r="H172" s="14" t="e">
        <f>IF(E172="","",SUMIFS('Loan Payoff Calculator'!$G$30:$G$403,'Loan Payoff Calculator'!$C$30:$C$403,"&gt;="&amp;DATE(E172,1,1),'Loan Payoff Calculator'!$C$30:$C$403,"&lt;="&amp;DATE(E172,12,31)))</f>
        <v>#N/A</v>
      </c>
      <c r="I172" s="14" t="e">
        <f t="shared" si="5"/>
        <v>#N/A</v>
      </c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8" x14ac:dyDescent="0.35">
      <c r="A173" s="7"/>
      <c r="B173" s="7"/>
      <c r="C173" s="7"/>
      <c r="D173" s="7"/>
      <c r="E173" s="10" t="e">
        <f t="shared" si="4"/>
        <v>#N/A</v>
      </c>
      <c r="F173" s="14" t="e">
        <f>IF(E173="","",SUMIFS('Loan Payoff Calculator'!$E$30:$E$403,'Loan Payoff Calculator'!$C$30:$C$403,"&gt;="&amp;DATE(E173,1,1),'Loan Payoff Calculator'!$C$30:$C$403,"&lt;="&amp;DATE(E173,12,31)))</f>
        <v>#N/A</v>
      </c>
      <c r="G173" s="14" t="e">
        <f>IF(E173="","",SUMIFS('Loan Payoff Calculator'!$F$30:$F$403,'Loan Payoff Calculator'!$C$30:$C$403,"&gt;="&amp;DATE(E173,1,1),'Loan Payoff Calculator'!$C$30:$C$403,"&lt;="&amp;DATE(E173,12,31)))</f>
        <v>#N/A</v>
      </c>
      <c r="H173" s="14" t="e">
        <f>IF(E173="","",SUMIFS('Loan Payoff Calculator'!$G$30:$G$403,'Loan Payoff Calculator'!$C$30:$C$403,"&gt;="&amp;DATE(E173,1,1),'Loan Payoff Calculator'!$C$30:$C$403,"&lt;="&amp;DATE(E173,12,31)))</f>
        <v>#N/A</v>
      </c>
      <c r="I173" s="14" t="e">
        <f t="shared" si="5"/>
        <v>#N/A</v>
      </c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8" x14ac:dyDescent="0.35">
      <c r="A174" s="7"/>
      <c r="B174" s="7"/>
      <c r="C174" s="7"/>
      <c r="D174" s="7"/>
      <c r="E174" s="10" t="e">
        <f t="shared" si="4"/>
        <v>#N/A</v>
      </c>
      <c r="F174" s="14" t="e">
        <f>IF(E174="","",SUMIFS('Loan Payoff Calculator'!$E$30:$E$403,'Loan Payoff Calculator'!$C$30:$C$403,"&gt;="&amp;DATE(E174,1,1),'Loan Payoff Calculator'!$C$30:$C$403,"&lt;="&amp;DATE(E174,12,31)))</f>
        <v>#N/A</v>
      </c>
      <c r="G174" s="14" t="e">
        <f>IF(E174="","",SUMIFS('Loan Payoff Calculator'!$F$30:$F$403,'Loan Payoff Calculator'!$C$30:$C$403,"&gt;="&amp;DATE(E174,1,1),'Loan Payoff Calculator'!$C$30:$C$403,"&lt;="&amp;DATE(E174,12,31)))</f>
        <v>#N/A</v>
      </c>
      <c r="H174" s="14" t="e">
        <f>IF(E174="","",SUMIFS('Loan Payoff Calculator'!$G$30:$G$403,'Loan Payoff Calculator'!$C$30:$C$403,"&gt;="&amp;DATE(E174,1,1),'Loan Payoff Calculator'!$C$30:$C$403,"&lt;="&amp;DATE(E174,12,31)))</f>
        <v>#N/A</v>
      </c>
      <c r="I174" s="14" t="e">
        <f t="shared" si="5"/>
        <v>#N/A</v>
      </c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8" x14ac:dyDescent="0.35">
      <c r="A175" s="7"/>
      <c r="B175" s="7"/>
      <c r="C175" s="7"/>
      <c r="D175" s="7"/>
      <c r="E175" s="10" t="e">
        <f t="shared" si="4"/>
        <v>#N/A</v>
      </c>
      <c r="F175" s="14" t="e">
        <f>IF(E175="","",SUMIFS('Loan Payoff Calculator'!$E$30:$E$403,'Loan Payoff Calculator'!$C$30:$C$403,"&gt;="&amp;DATE(E175,1,1),'Loan Payoff Calculator'!$C$30:$C$403,"&lt;="&amp;DATE(E175,12,31)))</f>
        <v>#N/A</v>
      </c>
      <c r="G175" s="14" t="e">
        <f>IF(E175="","",SUMIFS('Loan Payoff Calculator'!$F$30:$F$403,'Loan Payoff Calculator'!$C$30:$C$403,"&gt;="&amp;DATE(E175,1,1),'Loan Payoff Calculator'!$C$30:$C$403,"&lt;="&amp;DATE(E175,12,31)))</f>
        <v>#N/A</v>
      </c>
      <c r="H175" s="14" t="e">
        <f>IF(E175="","",SUMIFS('Loan Payoff Calculator'!$G$30:$G$403,'Loan Payoff Calculator'!$C$30:$C$403,"&gt;="&amp;DATE(E175,1,1),'Loan Payoff Calculator'!$C$30:$C$403,"&lt;="&amp;DATE(E175,12,31)))</f>
        <v>#N/A</v>
      </c>
      <c r="I175" s="14" t="e">
        <f t="shared" si="5"/>
        <v>#N/A</v>
      </c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8" x14ac:dyDescent="0.35">
      <c r="A176" s="7"/>
      <c r="B176" s="7"/>
      <c r="C176" s="7"/>
      <c r="D176" s="7"/>
      <c r="E176" s="10" t="e">
        <f t="shared" si="4"/>
        <v>#N/A</v>
      </c>
      <c r="F176" s="14" t="e">
        <f>IF(E176="","",SUMIFS('Loan Payoff Calculator'!$E$30:$E$403,'Loan Payoff Calculator'!$C$30:$C$403,"&gt;="&amp;DATE(E176,1,1),'Loan Payoff Calculator'!$C$30:$C$403,"&lt;="&amp;DATE(E176,12,31)))</f>
        <v>#N/A</v>
      </c>
      <c r="G176" s="14" t="e">
        <f>IF(E176="","",SUMIFS('Loan Payoff Calculator'!$F$30:$F$403,'Loan Payoff Calculator'!$C$30:$C$403,"&gt;="&amp;DATE(E176,1,1),'Loan Payoff Calculator'!$C$30:$C$403,"&lt;="&amp;DATE(E176,12,31)))</f>
        <v>#N/A</v>
      </c>
      <c r="H176" s="14" t="e">
        <f>IF(E176="","",SUMIFS('Loan Payoff Calculator'!$G$30:$G$403,'Loan Payoff Calculator'!$C$30:$C$403,"&gt;="&amp;DATE(E176,1,1),'Loan Payoff Calculator'!$C$30:$C$403,"&lt;="&amp;DATE(E176,12,31)))</f>
        <v>#N/A</v>
      </c>
      <c r="I176" s="14" t="e">
        <f t="shared" si="5"/>
        <v>#N/A</v>
      </c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8" x14ac:dyDescent="0.35">
      <c r="A177" s="7"/>
      <c r="B177" s="7"/>
      <c r="C177" s="7"/>
      <c r="D177" s="7"/>
      <c r="E177" s="10" t="e">
        <f t="shared" si="4"/>
        <v>#N/A</v>
      </c>
      <c r="F177" s="14" t="e">
        <f>IF(E177="","",SUMIFS('Loan Payoff Calculator'!$E$30:$E$403,'Loan Payoff Calculator'!$C$30:$C$403,"&gt;="&amp;DATE(E177,1,1),'Loan Payoff Calculator'!$C$30:$C$403,"&lt;="&amp;DATE(E177,12,31)))</f>
        <v>#N/A</v>
      </c>
      <c r="G177" s="14" t="e">
        <f>IF(E177="","",SUMIFS('Loan Payoff Calculator'!$F$30:$F$403,'Loan Payoff Calculator'!$C$30:$C$403,"&gt;="&amp;DATE(E177,1,1),'Loan Payoff Calculator'!$C$30:$C$403,"&lt;="&amp;DATE(E177,12,31)))</f>
        <v>#N/A</v>
      </c>
      <c r="H177" s="14" t="e">
        <f>IF(E177="","",SUMIFS('Loan Payoff Calculator'!$G$30:$G$403,'Loan Payoff Calculator'!$C$30:$C$403,"&gt;="&amp;DATE(E177,1,1),'Loan Payoff Calculator'!$C$30:$C$403,"&lt;="&amp;DATE(E177,12,31)))</f>
        <v>#N/A</v>
      </c>
      <c r="I177" s="14" t="e">
        <f t="shared" si="5"/>
        <v>#N/A</v>
      </c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8" x14ac:dyDescent="0.35">
      <c r="A178" s="7"/>
      <c r="B178" s="7"/>
      <c r="C178" s="7"/>
      <c r="D178" s="7"/>
      <c r="E178" s="10" t="e">
        <f t="shared" si="4"/>
        <v>#N/A</v>
      </c>
      <c r="F178" s="14" t="e">
        <f>IF(E178="","",SUMIFS('Loan Payoff Calculator'!$E$30:$E$403,'Loan Payoff Calculator'!$C$30:$C$403,"&gt;="&amp;DATE(E178,1,1),'Loan Payoff Calculator'!$C$30:$C$403,"&lt;="&amp;DATE(E178,12,31)))</f>
        <v>#N/A</v>
      </c>
      <c r="G178" s="14" t="e">
        <f>IF(E178="","",SUMIFS('Loan Payoff Calculator'!$F$30:$F$403,'Loan Payoff Calculator'!$C$30:$C$403,"&gt;="&amp;DATE(E178,1,1),'Loan Payoff Calculator'!$C$30:$C$403,"&lt;="&amp;DATE(E178,12,31)))</f>
        <v>#N/A</v>
      </c>
      <c r="H178" s="14" t="e">
        <f>IF(E178="","",SUMIFS('Loan Payoff Calculator'!$G$30:$G$403,'Loan Payoff Calculator'!$C$30:$C$403,"&gt;="&amp;DATE(E178,1,1),'Loan Payoff Calculator'!$C$30:$C$403,"&lt;="&amp;DATE(E178,12,31)))</f>
        <v>#N/A</v>
      </c>
      <c r="I178" s="14" t="e">
        <f t="shared" si="5"/>
        <v>#N/A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8" x14ac:dyDescent="0.35">
      <c r="A179" s="7"/>
      <c r="B179" s="7"/>
      <c r="C179" s="7"/>
      <c r="D179" s="7"/>
      <c r="E179" s="10" t="e">
        <f t="shared" si="4"/>
        <v>#N/A</v>
      </c>
      <c r="F179" s="14" t="e">
        <f>IF(E179="","",SUMIFS('Loan Payoff Calculator'!$E$30:$E$403,'Loan Payoff Calculator'!$C$30:$C$403,"&gt;="&amp;DATE(E179,1,1),'Loan Payoff Calculator'!$C$30:$C$403,"&lt;="&amp;DATE(E179,12,31)))</f>
        <v>#N/A</v>
      </c>
      <c r="G179" s="14" t="e">
        <f>IF(E179="","",SUMIFS('Loan Payoff Calculator'!$F$30:$F$403,'Loan Payoff Calculator'!$C$30:$C$403,"&gt;="&amp;DATE(E179,1,1),'Loan Payoff Calculator'!$C$30:$C$403,"&lt;="&amp;DATE(E179,12,31)))</f>
        <v>#N/A</v>
      </c>
      <c r="H179" s="14" t="e">
        <f>IF(E179="","",SUMIFS('Loan Payoff Calculator'!$G$30:$G$403,'Loan Payoff Calculator'!$C$30:$C$403,"&gt;="&amp;DATE(E179,1,1),'Loan Payoff Calculator'!$C$30:$C$403,"&lt;="&amp;DATE(E179,12,31)))</f>
        <v>#N/A</v>
      </c>
      <c r="I179" s="14" t="e">
        <f t="shared" si="5"/>
        <v>#N/A</v>
      </c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8" x14ac:dyDescent="0.35">
      <c r="A180" s="7"/>
      <c r="B180" s="7"/>
      <c r="C180" s="7"/>
      <c r="D180" s="7"/>
      <c r="E180" s="10" t="e">
        <f t="shared" si="4"/>
        <v>#N/A</v>
      </c>
      <c r="F180" s="14" t="e">
        <f>IF(E180="","",SUMIFS('Loan Payoff Calculator'!$E$30:$E$403,'Loan Payoff Calculator'!$C$30:$C$403,"&gt;="&amp;DATE(E180,1,1),'Loan Payoff Calculator'!$C$30:$C$403,"&lt;="&amp;DATE(E180,12,31)))</f>
        <v>#N/A</v>
      </c>
      <c r="G180" s="14" t="e">
        <f>IF(E180="","",SUMIFS('Loan Payoff Calculator'!$F$30:$F$403,'Loan Payoff Calculator'!$C$30:$C$403,"&gt;="&amp;DATE(E180,1,1),'Loan Payoff Calculator'!$C$30:$C$403,"&lt;="&amp;DATE(E180,12,31)))</f>
        <v>#N/A</v>
      </c>
      <c r="H180" s="14" t="e">
        <f>IF(E180="","",SUMIFS('Loan Payoff Calculator'!$G$30:$G$403,'Loan Payoff Calculator'!$C$30:$C$403,"&gt;="&amp;DATE(E180,1,1),'Loan Payoff Calculator'!$C$30:$C$403,"&lt;="&amp;DATE(E180,12,31)))</f>
        <v>#N/A</v>
      </c>
      <c r="I180" s="14" t="e">
        <f t="shared" si="5"/>
        <v>#N/A</v>
      </c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8" x14ac:dyDescent="0.35">
      <c r="A181" s="7"/>
      <c r="B181" s="7"/>
      <c r="C181" s="7"/>
      <c r="D181" s="7"/>
      <c r="E181" s="10" t="e">
        <f t="shared" si="4"/>
        <v>#N/A</v>
      </c>
      <c r="F181" s="14" t="e">
        <f>IF(E181="","",SUMIFS('Loan Payoff Calculator'!$E$30:$E$403,'Loan Payoff Calculator'!$C$30:$C$403,"&gt;="&amp;DATE(E181,1,1),'Loan Payoff Calculator'!$C$30:$C$403,"&lt;="&amp;DATE(E181,12,31)))</f>
        <v>#N/A</v>
      </c>
      <c r="G181" s="14" t="e">
        <f>IF(E181="","",SUMIFS('Loan Payoff Calculator'!$F$30:$F$403,'Loan Payoff Calculator'!$C$30:$C$403,"&gt;="&amp;DATE(E181,1,1),'Loan Payoff Calculator'!$C$30:$C$403,"&lt;="&amp;DATE(E181,12,31)))</f>
        <v>#N/A</v>
      </c>
      <c r="H181" s="14" t="e">
        <f>IF(E181="","",SUMIFS('Loan Payoff Calculator'!$G$30:$G$403,'Loan Payoff Calculator'!$C$30:$C$403,"&gt;="&amp;DATE(E181,1,1),'Loan Payoff Calculator'!$C$30:$C$403,"&lt;="&amp;DATE(E181,12,31)))</f>
        <v>#N/A</v>
      </c>
      <c r="I181" s="14" t="e">
        <f t="shared" si="5"/>
        <v>#N/A</v>
      </c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8" x14ac:dyDescent="0.35">
      <c r="A182" s="7"/>
      <c r="B182" s="7"/>
      <c r="C182" s="7"/>
      <c r="D182" s="7"/>
      <c r="E182" s="10" t="e">
        <f t="shared" si="4"/>
        <v>#N/A</v>
      </c>
      <c r="F182" s="14" t="e">
        <f>IF(E182="","",SUMIFS('Loan Payoff Calculator'!$E$30:$E$403,'Loan Payoff Calculator'!$C$30:$C$403,"&gt;="&amp;DATE(E182,1,1),'Loan Payoff Calculator'!$C$30:$C$403,"&lt;="&amp;DATE(E182,12,31)))</f>
        <v>#N/A</v>
      </c>
      <c r="G182" s="14" t="e">
        <f>IF(E182="","",SUMIFS('Loan Payoff Calculator'!$F$30:$F$403,'Loan Payoff Calculator'!$C$30:$C$403,"&gt;="&amp;DATE(E182,1,1),'Loan Payoff Calculator'!$C$30:$C$403,"&lt;="&amp;DATE(E182,12,31)))</f>
        <v>#N/A</v>
      </c>
      <c r="H182" s="14" t="e">
        <f>IF(E182="","",SUMIFS('Loan Payoff Calculator'!$G$30:$G$403,'Loan Payoff Calculator'!$C$30:$C$403,"&gt;="&amp;DATE(E182,1,1),'Loan Payoff Calculator'!$C$30:$C$403,"&lt;="&amp;DATE(E182,12,31)))</f>
        <v>#N/A</v>
      </c>
      <c r="I182" s="14" t="e">
        <f t="shared" si="5"/>
        <v>#N/A</v>
      </c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8" x14ac:dyDescent="0.35">
      <c r="A183" s="7"/>
      <c r="B183" s="7"/>
      <c r="C183" s="7"/>
      <c r="D183" s="7"/>
      <c r="E183" s="10" t="e">
        <f t="shared" si="4"/>
        <v>#N/A</v>
      </c>
      <c r="F183" s="14" t="e">
        <f>IF(E183="","",SUMIFS('Loan Payoff Calculator'!$E$30:$E$403,'Loan Payoff Calculator'!$C$30:$C$403,"&gt;="&amp;DATE(E183,1,1),'Loan Payoff Calculator'!$C$30:$C$403,"&lt;="&amp;DATE(E183,12,31)))</f>
        <v>#N/A</v>
      </c>
      <c r="G183" s="14" t="e">
        <f>IF(E183="","",SUMIFS('Loan Payoff Calculator'!$F$30:$F$403,'Loan Payoff Calculator'!$C$30:$C$403,"&gt;="&amp;DATE(E183,1,1),'Loan Payoff Calculator'!$C$30:$C$403,"&lt;="&amp;DATE(E183,12,31)))</f>
        <v>#N/A</v>
      </c>
      <c r="H183" s="14" t="e">
        <f>IF(E183="","",SUMIFS('Loan Payoff Calculator'!$G$30:$G$403,'Loan Payoff Calculator'!$C$30:$C$403,"&gt;="&amp;DATE(E183,1,1),'Loan Payoff Calculator'!$C$30:$C$403,"&lt;="&amp;DATE(E183,12,31)))</f>
        <v>#N/A</v>
      </c>
      <c r="I183" s="14" t="e">
        <f t="shared" si="5"/>
        <v>#N/A</v>
      </c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8" x14ac:dyDescent="0.35">
      <c r="A184" s="7"/>
      <c r="B184" s="7"/>
      <c r="C184" s="7"/>
      <c r="D184" s="7"/>
      <c r="E184" s="10" t="e">
        <f t="shared" si="4"/>
        <v>#N/A</v>
      </c>
      <c r="F184" s="14" t="e">
        <f>IF(E184="","",SUMIFS('Loan Payoff Calculator'!$E$30:$E$403,'Loan Payoff Calculator'!$C$30:$C$403,"&gt;="&amp;DATE(E184,1,1),'Loan Payoff Calculator'!$C$30:$C$403,"&lt;="&amp;DATE(E184,12,31)))</f>
        <v>#N/A</v>
      </c>
      <c r="G184" s="14" t="e">
        <f>IF(E184="","",SUMIFS('Loan Payoff Calculator'!$F$30:$F$403,'Loan Payoff Calculator'!$C$30:$C$403,"&gt;="&amp;DATE(E184,1,1),'Loan Payoff Calculator'!$C$30:$C$403,"&lt;="&amp;DATE(E184,12,31)))</f>
        <v>#N/A</v>
      </c>
      <c r="H184" s="14" t="e">
        <f>IF(E184="","",SUMIFS('Loan Payoff Calculator'!$G$30:$G$403,'Loan Payoff Calculator'!$C$30:$C$403,"&gt;="&amp;DATE(E184,1,1),'Loan Payoff Calculator'!$C$30:$C$403,"&lt;="&amp;DATE(E184,12,31)))</f>
        <v>#N/A</v>
      </c>
      <c r="I184" s="14" t="e">
        <f t="shared" si="5"/>
        <v>#N/A</v>
      </c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8" x14ac:dyDescent="0.35">
      <c r="A185" s="7"/>
      <c r="B185" s="7"/>
      <c r="C185" s="7"/>
      <c r="D185" s="7"/>
      <c r="E185" s="10" t="e">
        <f t="shared" si="4"/>
        <v>#N/A</v>
      </c>
      <c r="F185" s="14" t="e">
        <f>IF(E185="","",SUMIFS('Loan Payoff Calculator'!$E$30:$E$403,'Loan Payoff Calculator'!$C$30:$C$403,"&gt;="&amp;DATE(E185,1,1),'Loan Payoff Calculator'!$C$30:$C$403,"&lt;="&amp;DATE(E185,12,31)))</f>
        <v>#N/A</v>
      </c>
      <c r="G185" s="14" t="e">
        <f>IF(E185="","",SUMIFS('Loan Payoff Calculator'!$F$30:$F$403,'Loan Payoff Calculator'!$C$30:$C$403,"&gt;="&amp;DATE(E185,1,1),'Loan Payoff Calculator'!$C$30:$C$403,"&lt;="&amp;DATE(E185,12,31)))</f>
        <v>#N/A</v>
      </c>
      <c r="H185" s="14" t="e">
        <f>IF(E185="","",SUMIFS('Loan Payoff Calculator'!$G$30:$G$403,'Loan Payoff Calculator'!$C$30:$C$403,"&gt;="&amp;DATE(E185,1,1),'Loan Payoff Calculator'!$C$30:$C$403,"&lt;="&amp;DATE(E185,12,31)))</f>
        <v>#N/A</v>
      </c>
      <c r="I185" s="14" t="e">
        <f t="shared" si="5"/>
        <v>#N/A</v>
      </c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8" x14ac:dyDescent="0.35">
      <c r="A186" s="7"/>
      <c r="B186" s="7"/>
      <c r="C186" s="7"/>
      <c r="D186" s="7"/>
      <c r="E186" s="10" t="e">
        <f t="shared" si="4"/>
        <v>#N/A</v>
      </c>
      <c r="F186" s="14" t="e">
        <f>IF(E186="","",SUMIFS('Loan Payoff Calculator'!$E$30:$E$403,'Loan Payoff Calculator'!$C$30:$C$403,"&gt;="&amp;DATE(E186,1,1),'Loan Payoff Calculator'!$C$30:$C$403,"&lt;="&amp;DATE(E186,12,31)))</f>
        <v>#N/A</v>
      </c>
      <c r="G186" s="14" t="e">
        <f>IF(E186="","",SUMIFS('Loan Payoff Calculator'!$F$30:$F$403,'Loan Payoff Calculator'!$C$30:$C$403,"&gt;="&amp;DATE(E186,1,1),'Loan Payoff Calculator'!$C$30:$C$403,"&lt;="&amp;DATE(E186,12,31)))</f>
        <v>#N/A</v>
      </c>
      <c r="H186" s="14" t="e">
        <f>IF(E186="","",SUMIFS('Loan Payoff Calculator'!$G$30:$G$403,'Loan Payoff Calculator'!$C$30:$C$403,"&gt;="&amp;DATE(E186,1,1),'Loan Payoff Calculator'!$C$30:$C$403,"&lt;="&amp;DATE(E186,12,31)))</f>
        <v>#N/A</v>
      </c>
      <c r="I186" s="14" t="e">
        <f t="shared" si="5"/>
        <v>#N/A</v>
      </c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8" x14ac:dyDescent="0.35">
      <c r="A187" s="7"/>
      <c r="B187" s="7"/>
      <c r="C187" s="7"/>
      <c r="D187" s="7"/>
      <c r="E187" s="10" t="e">
        <f t="shared" si="4"/>
        <v>#N/A</v>
      </c>
      <c r="F187" s="14" t="e">
        <f>IF(E187="","",SUMIFS('Loan Payoff Calculator'!$E$30:$E$403,'Loan Payoff Calculator'!$C$30:$C$403,"&gt;="&amp;DATE(E187,1,1),'Loan Payoff Calculator'!$C$30:$C$403,"&lt;="&amp;DATE(E187,12,31)))</f>
        <v>#N/A</v>
      </c>
      <c r="G187" s="14" t="e">
        <f>IF(E187="","",SUMIFS('Loan Payoff Calculator'!$F$30:$F$403,'Loan Payoff Calculator'!$C$30:$C$403,"&gt;="&amp;DATE(E187,1,1),'Loan Payoff Calculator'!$C$30:$C$403,"&lt;="&amp;DATE(E187,12,31)))</f>
        <v>#N/A</v>
      </c>
      <c r="H187" s="14" t="e">
        <f>IF(E187="","",SUMIFS('Loan Payoff Calculator'!$G$30:$G$403,'Loan Payoff Calculator'!$C$30:$C$403,"&gt;="&amp;DATE(E187,1,1),'Loan Payoff Calculator'!$C$30:$C$403,"&lt;="&amp;DATE(E187,12,31)))</f>
        <v>#N/A</v>
      </c>
      <c r="I187" s="14" t="e">
        <f t="shared" si="5"/>
        <v>#N/A</v>
      </c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8" x14ac:dyDescent="0.35">
      <c r="A188" s="7"/>
      <c r="B188" s="7"/>
      <c r="C188" s="7"/>
      <c r="D188" s="7"/>
      <c r="E188" s="10" t="e">
        <f t="shared" si="4"/>
        <v>#N/A</v>
      </c>
      <c r="F188" s="14" t="e">
        <f>IF(E188="","",SUMIFS('Loan Payoff Calculator'!$E$30:$E$403,'Loan Payoff Calculator'!$C$30:$C$403,"&gt;="&amp;DATE(E188,1,1),'Loan Payoff Calculator'!$C$30:$C$403,"&lt;="&amp;DATE(E188,12,31)))</f>
        <v>#N/A</v>
      </c>
      <c r="G188" s="14" t="e">
        <f>IF(E188="","",SUMIFS('Loan Payoff Calculator'!$F$30:$F$403,'Loan Payoff Calculator'!$C$30:$C$403,"&gt;="&amp;DATE(E188,1,1),'Loan Payoff Calculator'!$C$30:$C$403,"&lt;="&amp;DATE(E188,12,31)))</f>
        <v>#N/A</v>
      </c>
      <c r="H188" s="14" t="e">
        <f>IF(E188="","",SUMIFS('Loan Payoff Calculator'!$G$30:$G$403,'Loan Payoff Calculator'!$C$30:$C$403,"&gt;="&amp;DATE(E188,1,1),'Loan Payoff Calculator'!$C$30:$C$403,"&lt;="&amp;DATE(E188,12,31)))</f>
        <v>#N/A</v>
      </c>
      <c r="I188" s="14" t="e">
        <f t="shared" si="5"/>
        <v>#N/A</v>
      </c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8" x14ac:dyDescent="0.35">
      <c r="A189" s="7"/>
      <c r="B189" s="7"/>
      <c r="C189" s="7"/>
      <c r="D189" s="7"/>
      <c r="E189" s="10" t="e">
        <f t="shared" si="4"/>
        <v>#N/A</v>
      </c>
      <c r="F189" s="14" t="e">
        <f>IF(E189="","",SUMIFS('Loan Payoff Calculator'!$E$30:$E$403,'Loan Payoff Calculator'!$C$30:$C$403,"&gt;="&amp;DATE(E189,1,1),'Loan Payoff Calculator'!$C$30:$C$403,"&lt;="&amp;DATE(E189,12,31)))</f>
        <v>#N/A</v>
      </c>
      <c r="G189" s="14" t="e">
        <f>IF(E189="","",SUMIFS('Loan Payoff Calculator'!$F$30:$F$403,'Loan Payoff Calculator'!$C$30:$C$403,"&gt;="&amp;DATE(E189,1,1),'Loan Payoff Calculator'!$C$30:$C$403,"&lt;="&amp;DATE(E189,12,31)))</f>
        <v>#N/A</v>
      </c>
      <c r="H189" s="14" t="e">
        <f>IF(E189="","",SUMIFS('Loan Payoff Calculator'!$G$30:$G$403,'Loan Payoff Calculator'!$C$30:$C$403,"&gt;="&amp;DATE(E189,1,1),'Loan Payoff Calculator'!$C$30:$C$403,"&lt;="&amp;DATE(E189,12,31)))</f>
        <v>#N/A</v>
      </c>
      <c r="I189" s="14" t="e">
        <f t="shared" si="5"/>
        <v>#N/A</v>
      </c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8" x14ac:dyDescent="0.35">
      <c r="A190" s="7"/>
      <c r="B190" s="7"/>
      <c r="C190" s="7"/>
      <c r="D190" s="7"/>
      <c r="E190" s="10" t="e">
        <f t="shared" si="4"/>
        <v>#N/A</v>
      </c>
      <c r="F190" s="14" t="e">
        <f>IF(E190="","",SUMIFS('Loan Payoff Calculator'!$E$30:$E$403,'Loan Payoff Calculator'!$C$30:$C$403,"&gt;="&amp;DATE(E190,1,1),'Loan Payoff Calculator'!$C$30:$C$403,"&lt;="&amp;DATE(E190,12,31)))</f>
        <v>#N/A</v>
      </c>
      <c r="G190" s="14" t="e">
        <f>IF(E190="","",SUMIFS('Loan Payoff Calculator'!$F$30:$F$403,'Loan Payoff Calculator'!$C$30:$C$403,"&gt;="&amp;DATE(E190,1,1),'Loan Payoff Calculator'!$C$30:$C$403,"&lt;="&amp;DATE(E190,12,31)))</f>
        <v>#N/A</v>
      </c>
      <c r="H190" s="14" t="e">
        <f>IF(E190="","",SUMIFS('Loan Payoff Calculator'!$G$30:$G$403,'Loan Payoff Calculator'!$C$30:$C$403,"&gt;="&amp;DATE(E190,1,1),'Loan Payoff Calculator'!$C$30:$C$403,"&lt;="&amp;DATE(E190,12,31)))</f>
        <v>#N/A</v>
      </c>
      <c r="I190" s="14" t="e">
        <f t="shared" si="5"/>
        <v>#N/A</v>
      </c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8" x14ac:dyDescent="0.35">
      <c r="A191" s="7"/>
      <c r="B191" s="7"/>
      <c r="C191" s="7"/>
      <c r="D191" s="7"/>
      <c r="E191" s="10" t="e">
        <f t="shared" si="4"/>
        <v>#N/A</v>
      </c>
      <c r="F191" s="14" t="e">
        <f>IF(E191="","",SUMIFS('Loan Payoff Calculator'!$E$30:$E$403,'Loan Payoff Calculator'!$C$30:$C$403,"&gt;="&amp;DATE(E191,1,1),'Loan Payoff Calculator'!$C$30:$C$403,"&lt;="&amp;DATE(E191,12,31)))</f>
        <v>#N/A</v>
      </c>
      <c r="G191" s="14" t="e">
        <f>IF(E191="","",SUMIFS('Loan Payoff Calculator'!$F$30:$F$403,'Loan Payoff Calculator'!$C$30:$C$403,"&gt;="&amp;DATE(E191,1,1),'Loan Payoff Calculator'!$C$30:$C$403,"&lt;="&amp;DATE(E191,12,31)))</f>
        <v>#N/A</v>
      </c>
      <c r="H191" s="14" t="e">
        <f>IF(E191="","",SUMIFS('Loan Payoff Calculator'!$G$30:$G$403,'Loan Payoff Calculator'!$C$30:$C$403,"&gt;="&amp;DATE(E191,1,1),'Loan Payoff Calculator'!$C$30:$C$403,"&lt;="&amp;DATE(E191,12,31)))</f>
        <v>#N/A</v>
      </c>
      <c r="I191" s="14" t="e">
        <f t="shared" si="5"/>
        <v>#N/A</v>
      </c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8" x14ac:dyDescent="0.35">
      <c r="A192" s="7"/>
      <c r="B192" s="7"/>
      <c r="C192" s="7"/>
      <c r="D192" s="7"/>
      <c r="E192" s="10" t="e">
        <f t="shared" si="4"/>
        <v>#N/A</v>
      </c>
      <c r="F192" s="14" t="e">
        <f>IF(E192="","",SUMIFS('Loan Payoff Calculator'!$E$30:$E$403,'Loan Payoff Calculator'!$C$30:$C$403,"&gt;="&amp;DATE(E192,1,1),'Loan Payoff Calculator'!$C$30:$C$403,"&lt;="&amp;DATE(E192,12,31)))</f>
        <v>#N/A</v>
      </c>
      <c r="G192" s="14" t="e">
        <f>IF(E192="","",SUMIFS('Loan Payoff Calculator'!$F$30:$F$403,'Loan Payoff Calculator'!$C$30:$C$403,"&gt;="&amp;DATE(E192,1,1),'Loan Payoff Calculator'!$C$30:$C$403,"&lt;="&amp;DATE(E192,12,31)))</f>
        <v>#N/A</v>
      </c>
      <c r="H192" s="14" t="e">
        <f>IF(E192="","",SUMIFS('Loan Payoff Calculator'!$G$30:$G$403,'Loan Payoff Calculator'!$C$30:$C$403,"&gt;="&amp;DATE(E192,1,1),'Loan Payoff Calculator'!$C$30:$C$403,"&lt;="&amp;DATE(E192,12,31)))</f>
        <v>#N/A</v>
      </c>
      <c r="I192" s="14" t="e">
        <f t="shared" si="5"/>
        <v>#N/A</v>
      </c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8" x14ac:dyDescent="0.35">
      <c r="A193" s="7"/>
      <c r="B193" s="7"/>
      <c r="C193" s="7"/>
      <c r="D193" s="7"/>
      <c r="E193" s="10" t="e">
        <f t="shared" si="4"/>
        <v>#N/A</v>
      </c>
      <c r="F193" s="14" t="e">
        <f>IF(E193="","",SUMIFS('Loan Payoff Calculator'!$E$30:$E$403,'Loan Payoff Calculator'!$C$30:$C$403,"&gt;="&amp;DATE(E193,1,1),'Loan Payoff Calculator'!$C$30:$C$403,"&lt;="&amp;DATE(E193,12,31)))</f>
        <v>#N/A</v>
      </c>
      <c r="G193" s="14" t="e">
        <f>IF(E193="","",SUMIFS('Loan Payoff Calculator'!$F$30:$F$403,'Loan Payoff Calculator'!$C$30:$C$403,"&gt;="&amp;DATE(E193,1,1),'Loan Payoff Calculator'!$C$30:$C$403,"&lt;="&amp;DATE(E193,12,31)))</f>
        <v>#N/A</v>
      </c>
      <c r="H193" s="14" t="e">
        <f>IF(E193="","",SUMIFS('Loan Payoff Calculator'!$G$30:$G$403,'Loan Payoff Calculator'!$C$30:$C$403,"&gt;="&amp;DATE(E193,1,1),'Loan Payoff Calculator'!$C$30:$C$403,"&lt;="&amp;DATE(E193,12,31)))</f>
        <v>#N/A</v>
      </c>
      <c r="I193" s="14" t="e">
        <f t="shared" si="5"/>
        <v>#N/A</v>
      </c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8" x14ac:dyDescent="0.35">
      <c r="A194" s="7"/>
      <c r="B194" s="7"/>
      <c r="C194" s="7"/>
      <c r="D194" s="7"/>
      <c r="E194" s="10" t="e">
        <f t="shared" si="4"/>
        <v>#N/A</v>
      </c>
      <c r="F194" s="14" t="e">
        <f>IF(E194="","",SUMIFS('Loan Payoff Calculator'!$E$30:$E$403,'Loan Payoff Calculator'!$C$30:$C$403,"&gt;="&amp;DATE(E194,1,1),'Loan Payoff Calculator'!$C$30:$C$403,"&lt;="&amp;DATE(E194,12,31)))</f>
        <v>#N/A</v>
      </c>
      <c r="G194" s="14" t="e">
        <f>IF(E194="","",SUMIFS('Loan Payoff Calculator'!$F$30:$F$403,'Loan Payoff Calculator'!$C$30:$C$403,"&gt;="&amp;DATE(E194,1,1),'Loan Payoff Calculator'!$C$30:$C$403,"&lt;="&amp;DATE(E194,12,31)))</f>
        <v>#N/A</v>
      </c>
      <c r="H194" s="14" t="e">
        <f>IF(E194="","",SUMIFS('Loan Payoff Calculator'!$G$30:$G$403,'Loan Payoff Calculator'!$C$30:$C$403,"&gt;="&amp;DATE(E194,1,1),'Loan Payoff Calculator'!$C$30:$C$403,"&lt;="&amp;DATE(E194,12,31)))</f>
        <v>#N/A</v>
      </c>
      <c r="I194" s="14" t="e">
        <f t="shared" si="5"/>
        <v>#N/A</v>
      </c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8" x14ac:dyDescent="0.35">
      <c r="A195" s="7"/>
      <c r="B195" s="7"/>
      <c r="C195" s="7"/>
      <c r="D195" s="7"/>
      <c r="E195" s="10" t="e">
        <f t="shared" si="4"/>
        <v>#N/A</v>
      </c>
      <c r="F195" s="14" t="e">
        <f>IF(E195="","",SUMIFS('Loan Payoff Calculator'!$E$30:$E$403,'Loan Payoff Calculator'!$C$30:$C$403,"&gt;="&amp;DATE(E195,1,1),'Loan Payoff Calculator'!$C$30:$C$403,"&lt;="&amp;DATE(E195,12,31)))</f>
        <v>#N/A</v>
      </c>
      <c r="G195" s="14" t="e">
        <f>IF(E195="","",SUMIFS('Loan Payoff Calculator'!$F$30:$F$403,'Loan Payoff Calculator'!$C$30:$C$403,"&gt;="&amp;DATE(E195,1,1),'Loan Payoff Calculator'!$C$30:$C$403,"&lt;="&amp;DATE(E195,12,31)))</f>
        <v>#N/A</v>
      </c>
      <c r="H195" s="14" t="e">
        <f>IF(E195="","",SUMIFS('Loan Payoff Calculator'!$G$30:$G$403,'Loan Payoff Calculator'!$C$30:$C$403,"&gt;="&amp;DATE(E195,1,1),'Loan Payoff Calculator'!$C$30:$C$403,"&lt;="&amp;DATE(E195,12,31)))</f>
        <v>#N/A</v>
      </c>
      <c r="I195" s="14" t="e">
        <f t="shared" si="5"/>
        <v>#N/A</v>
      </c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8" x14ac:dyDescent="0.35">
      <c r="A196" s="7"/>
      <c r="B196" s="7"/>
      <c r="C196" s="7"/>
      <c r="D196" s="7"/>
      <c r="E196" s="10" t="e">
        <f t="shared" ref="E196:E259" si="6">IF(E195&lt;YEAR($B$9),E195+1,NA())</f>
        <v>#N/A</v>
      </c>
      <c r="F196" s="14" t="e">
        <f>IF(E196="","",SUMIFS('Loan Payoff Calculator'!$E$30:$E$403,'Loan Payoff Calculator'!$C$30:$C$403,"&gt;="&amp;DATE(E196,1,1),'Loan Payoff Calculator'!$C$30:$C$403,"&lt;="&amp;DATE(E196,12,31)))</f>
        <v>#N/A</v>
      </c>
      <c r="G196" s="14" t="e">
        <f>IF(E196="","",SUMIFS('Loan Payoff Calculator'!$F$30:$F$403,'Loan Payoff Calculator'!$C$30:$C$403,"&gt;="&amp;DATE(E196,1,1),'Loan Payoff Calculator'!$C$30:$C$403,"&lt;="&amp;DATE(E196,12,31)))</f>
        <v>#N/A</v>
      </c>
      <c r="H196" s="14" t="e">
        <f>IF(E196="","",SUMIFS('Loan Payoff Calculator'!$G$30:$G$403,'Loan Payoff Calculator'!$C$30:$C$403,"&gt;="&amp;DATE(E196,1,1),'Loan Payoff Calculator'!$C$30:$C$403,"&lt;="&amp;DATE(E196,12,31)))</f>
        <v>#N/A</v>
      </c>
      <c r="I196" s="14" t="e">
        <f t="shared" ref="I196:I259" si="7">IF(E196="","",IF(ROUND(I195,0)-ROUND((F196+H196),0)=0,0,I195-(F196+H196)))</f>
        <v>#N/A</v>
      </c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8" x14ac:dyDescent="0.35">
      <c r="A197" s="7"/>
      <c r="B197" s="7"/>
      <c r="C197" s="7"/>
      <c r="D197" s="7"/>
      <c r="E197" s="10" t="e">
        <f t="shared" si="6"/>
        <v>#N/A</v>
      </c>
      <c r="F197" s="14" t="e">
        <f>IF(E197="","",SUMIFS('Loan Payoff Calculator'!$E$30:$E$403,'Loan Payoff Calculator'!$C$30:$C$403,"&gt;="&amp;DATE(E197,1,1),'Loan Payoff Calculator'!$C$30:$C$403,"&lt;="&amp;DATE(E197,12,31)))</f>
        <v>#N/A</v>
      </c>
      <c r="G197" s="14" t="e">
        <f>IF(E197="","",SUMIFS('Loan Payoff Calculator'!$F$30:$F$403,'Loan Payoff Calculator'!$C$30:$C$403,"&gt;="&amp;DATE(E197,1,1),'Loan Payoff Calculator'!$C$30:$C$403,"&lt;="&amp;DATE(E197,12,31)))</f>
        <v>#N/A</v>
      </c>
      <c r="H197" s="14" t="e">
        <f>IF(E197="","",SUMIFS('Loan Payoff Calculator'!$G$30:$G$403,'Loan Payoff Calculator'!$C$30:$C$403,"&gt;="&amp;DATE(E197,1,1),'Loan Payoff Calculator'!$C$30:$C$403,"&lt;="&amp;DATE(E197,12,31)))</f>
        <v>#N/A</v>
      </c>
      <c r="I197" s="14" t="e">
        <f t="shared" si="7"/>
        <v>#N/A</v>
      </c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8" x14ac:dyDescent="0.35">
      <c r="A198" s="7"/>
      <c r="B198" s="7"/>
      <c r="C198" s="7"/>
      <c r="D198" s="7"/>
      <c r="E198" s="10" t="e">
        <f t="shared" si="6"/>
        <v>#N/A</v>
      </c>
      <c r="F198" s="14" t="e">
        <f>IF(E198="","",SUMIFS('Loan Payoff Calculator'!$E$30:$E$403,'Loan Payoff Calculator'!$C$30:$C$403,"&gt;="&amp;DATE(E198,1,1),'Loan Payoff Calculator'!$C$30:$C$403,"&lt;="&amp;DATE(E198,12,31)))</f>
        <v>#N/A</v>
      </c>
      <c r="G198" s="14" t="e">
        <f>IF(E198="","",SUMIFS('Loan Payoff Calculator'!$F$30:$F$403,'Loan Payoff Calculator'!$C$30:$C$403,"&gt;="&amp;DATE(E198,1,1),'Loan Payoff Calculator'!$C$30:$C$403,"&lt;="&amp;DATE(E198,12,31)))</f>
        <v>#N/A</v>
      </c>
      <c r="H198" s="14" t="e">
        <f>IF(E198="","",SUMIFS('Loan Payoff Calculator'!$G$30:$G$403,'Loan Payoff Calculator'!$C$30:$C$403,"&gt;="&amp;DATE(E198,1,1),'Loan Payoff Calculator'!$C$30:$C$403,"&lt;="&amp;DATE(E198,12,31)))</f>
        <v>#N/A</v>
      </c>
      <c r="I198" s="14" t="e">
        <f t="shared" si="7"/>
        <v>#N/A</v>
      </c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8" x14ac:dyDescent="0.35">
      <c r="A199" s="7"/>
      <c r="B199" s="7"/>
      <c r="C199" s="7"/>
      <c r="D199" s="7"/>
      <c r="E199" s="10" t="e">
        <f t="shared" si="6"/>
        <v>#N/A</v>
      </c>
      <c r="F199" s="14" t="e">
        <f>IF(E199="","",SUMIFS('Loan Payoff Calculator'!$E$30:$E$403,'Loan Payoff Calculator'!$C$30:$C$403,"&gt;="&amp;DATE(E199,1,1),'Loan Payoff Calculator'!$C$30:$C$403,"&lt;="&amp;DATE(E199,12,31)))</f>
        <v>#N/A</v>
      </c>
      <c r="G199" s="14" t="e">
        <f>IF(E199="","",SUMIFS('Loan Payoff Calculator'!$F$30:$F$403,'Loan Payoff Calculator'!$C$30:$C$403,"&gt;="&amp;DATE(E199,1,1),'Loan Payoff Calculator'!$C$30:$C$403,"&lt;="&amp;DATE(E199,12,31)))</f>
        <v>#N/A</v>
      </c>
      <c r="H199" s="14" t="e">
        <f>IF(E199="","",SUMIFS('Loan Payoff Calculator'!$G$30:$G$403,'Loan Payoff Calculator'!$C$30:$C$403,"&gt;="&amp;DATE(E199,1,1),'Loan Payoff Calculator'!$C$30:$C$403,"&lt;="&amp;DATE(E199,12,31)))</f>
        <v>#N/A</v>
      </c>
      <c r="I199" s="14" t="e">
        <f t="shared" si="7"/>
        <v>#N/A</v>
      </c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8" x14ac:dyDescent="0.35">
      <c r="A200" s="7"/>
      <c r="B200" s="7"/>
      <c r="C200" s="7"/>
      <c r="D200" s="7"/>
      <c r="E200" s="10" t="e">
        <f t="shared" si="6"/>
        <v>#N/A</v>
      </c>
      <c r="F200" s="14" t="e">
        <f>IF(E200="","",SUMIFS('Loan Payoff Calculator'!$E$30:$E$403,'Loan Payoff Calculator'!$C$30:$C$403,"&gt;="&amp;DATE(E200,1,1),'Loan Payoff Calculator'!$C$30:$C$403,"&lt;="&amp;DATE(E200,12,31)))</f>
        <v>#N/A</v>
      </c>
      <c r="G200" s="14" t="e">
        <f>IF(E200="","",SUMIFS('Loan Payoff Calculator'!$F$30:$F$403,'Loan Payoff Calculator'!$C$30:$C$403,"&gt;="&amp;DATE(E200,1,1),'Loan Payoff Calculator'!$C$30:$C$403,"&lt;="&amp;DATE(E200,12,31)))</f>
        <v>#N/A</v>
      </c>
      <c r="H200" s="14" t="e">
        <f>IF(E200="","",SUMIFS('Loan Payoff Calculator'!$G$30:$G$403,'Loan Payoff Calculator'!$C$30:$C$403,"&gt;="&amp;DATE(E200,1,1),'Loan Payoff Calculator'!$C$30:$C$403,"&lt;="&amp;DATE(E200,12,31)))</f>
        <v>#N/A</v>
      </c>
      <c r="I200" s="14" t="e">
        <f t="shared" si="7"/>
        <v>#N/A</v>
      </c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8" x14ac:dyDescent="0.35">
      <c r="A201" s="7"/>
      <c r="B201" s="7"/>
      <c r="C201" s="7"/>
      <c r="D201" s="7"/>
      <c r="E201" s="10" t="e">
        <f t="shared" si="6"/>
        <v>#N/A</v>
      </c>
      <c r="F201" s="14" t="e">
        <f>IF(E201="","",SUMIFS('Loan Payoff Calculator'!$E$30:$E$403,'Loan Payoff Calculator'!$C$30:$C$403,"&gt;="&amp;DATE(E201,1,1),'Loan Payoff Calculator'!$C$30:$C$403,"&lt;="&amp;DATE(E201,12,31)))</f>
        <v>#N/A</v>
      </c>
      <c r="G201" s="14" t="e">
        <f>IF(E201="","",SUMIFS('Loan Payoff Calculator'!$F$30:$F$403,'Loan Payoff Calculator'!$C$30:$C$403,"&gt;="&amp;DATE(E201,1,1),'Loan Payoff Calculator'!$C$30:$C$403,"&lt;="&amp;DATE(E201,12,31)))</f>
        <v>#N/A</v>
      </c>
      <c r="H201" s="14" t="e">
        <f>IF(E201="","",SUMIFS('Loan Payoff Calculator'!$G$30:$G$403,'Loan Payoff Calculator'!$C$30:$C$403,"&gt;="&amp;DATE(E201,1,1),'Loan Payoff Calculator'!$C$30:$C$403,"&lt;="&amp;DATE(E201,12,31)))</f>
        <v>#N/A</v>
      </c>
      <c r="I201" s="14" t="e">
        <f t="shared" si="7"/>
        <v>#N/A</v>
      </c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8" x14ac:dyDescent="0.35">
      <c r="A202" s="7"/>
      <c r="B202" s="7"/>
      <c r="C202" s="7"/>
      <c r="D202" s="7"/>
      <c r="E202" s="10" t="e">
        <f t="shared" si="6"/>
        <v>#N/A</v>
      </c>
      <c r="F202" s="14" t="e">
        <f>IF(E202="","",SUMIFS('Loan Payoff Calculator'!$E$30:$E$403,'Loan Payoff Calculator'!$C$30:$C$403,"&gt;="&amp;DATE(E202,1,1),'Loan Payoff Calculator'!$C$30:$C$403,"&lt;="&amp;DATE(E202,12,31)))</f>
        <v>#N/A</v>
      </c>
      <c r="G202" s="14" t="e">
        <f>IF(E202="","",SUMIFS('Loan Payoff Calculator'!$F$30:$F$403,'Loan Payoff Calculator'!$C$30:$C$403,"&gt;="&amp;DATE(E202,1,1),'Loan Payoff Calculator'!$C$30:$C$403,"&lt;="&amp;DATE(E202,12,31)))</f>
        <v>#N/A</v>
      </c>
      <c r="H202" s="14" t="e">
        <f>IF(E202="","",SUMIFS('Loan Payoff Calculator'!$G$30:$G$403,'Loan Payoff Calculator'!$C$30:$C$403,"&gt;="&amp;DATE(E202,1,1),'Loan Payoff Calculator'!$C$30:$C$403,"&lt;="&amp;DATE(E202,12,31)))</f>
        <v>#N/A</v>
      </c>
      <c r="I202" s="14" t="e">
        <f t="shared" si="7"/>
        <v>#N/A</v>
      </c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8" x14ac:dyDescent="0.35">
      <c r="A203" s="7"/>
      <c r="B203" s="7"/>
      <c r="C203" s="7"/>
      <c r="D203" s="7"/>
      <c r="E203" s="10" t="e">
        <f t="shared" si="6"/>
        <v>#N/A</v>
      </c>
      <c r="F203" s="14" t="e">
        <f>IF(E203="","",SUMIFS('Loan Payoff Calculator'!$E$30:$E$403,'Loan Payoff Calculator'!$C$30:$C$403,"&gt;="&amp;DATE(E203,1,1),'Loan Payoff Calculator'!$C$30:$C$403,"&lt;="&amp;DATE(E203,12,31)))</f>
        <v>#N/A</v>
      </c>
      <c r="G203" s="14" t="e">
        <f>IF(E203="","",SUMIFS('Loan Payoff Calculator'!$F$30:$F$403,'Loan Payoff Calculator'!$C$30:$C$403,"&gt;="&amp;DATE(E203,1,1),'Loan Payoff Calculator'!$C$30:$C$403,"&lt;="&amp;DATE(E203,12,31)))</f>
        <v>#N/A</v>
      </c>
      <c r="H203" s="14" t="e">
        <f>IF(E203="","",SUMIFS('Loan Payoff Calculator'!$G$30:$G$403,'Loan Payoff Calculator'!$C$30:$C$403,"&gt;="&amp;DATE(E203,1,1),'Loan Payoff Calculator'!$C$30:$C$403,"&lt;="&amp;DATE(E203,12,31)))</f>
        <v>#N/A</v>
      </c>
      <c r="I203" s="14" t="e">
        <f t="shared" si="7"/>
        <v>#N/A</v>
      </c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8" x14ac:dyDescent="0.35">
      <c r="A204" s="7"/>
      <c r="B204" s="7"/>
      <c r="C204" s="7"/>
      <c r="D204" s="7"/>
      <c r="E204" s="10" t="e">
        <f t="shared" si="6"/>
        <v>#N/A</v>
      </c>
      <c r="F204" s="14" t="e">
        <f>IF(E204="","",SUMIFS('Loan Payoff Calculator'!$E$30:$E$403,'Loan Payoff Calculator'!$C$30:$C$403,"&gt;="&amp;DATE(E204,1,1),'Loan Payoff Calculator'!$C$30:$C$403,"&lt;="&amp;DATE(E204,12,31)))</f>
        <v>#N/A</v>
      </c>
      <c r="G204" s="14" t="e">
        <f>IF(E204="","",SUMIFS('Loan Payoff Calculator'!$F$30:$F$403,'Loan Payoff Calculator'!$C$30:$C$403,"&gt;="&amp;DATE(E204,1,1),'Loan Payoff Calculator'!$C$30:$C$403,"&lt;="&amp;DATE(E204,12,31)))</f>
        <v>#N/A</v>
      </c>
      <c r="H204" s="14" t="e">
        <f>IF(E204="","",SUMIFS('Loan Payoff Calculator'!$G$30:$G$403,'Loan Payoff Calculator'!$C$30:$C$403,"&gt;="&amp;DATE(E204,1,1),'Loan Payoff Calculator'!$C$30:$C$403,"&lt;="&amp;DATE(E204,12,31)))</f>
        <v>#N/A</v>
      </c>
      <c r="I204" s="14" t="e">
        <f t="shared" si="7"/>
        <v>#N/A</v>
      </c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8" x14ac:dyDescent="0.35">
      <c r="A205" s="7"/>
      <c r="B205" s="7"/>
      <c r="C205" s="7"/>
      <c r="D205" s="7"/>
      <c r="E205" s="10" t="e">
        <f t="shared" si="6"/>
        <v>#N/A</v>
      </c>
      <c r="F205" s="14" t="e">
        <f>IF(E205="","",SUMIFS('Loan Payoff Calculator'!$E$30:$E$403,'Loan Payoff Calculator'!$C$30:$C$403,"&gt;="&amp;DATE(E205,1,1),'Loan Payoff Calculator'!$C$30:$C$403,"&lt;="&amp;DATE(E205,12,31)))</f>
        <v>#N/A</v>
      </c>
      <c r="G205" s="14" t="e">
        <f>IF(E205="","",SUMIFS('Loan Payoff Calculator'!$F$30:$F$403,'Loan Payoff Calculator'!$C$30:$C$403,"&gt;="&amp;DATE(E205,1,1),'Loan Payoff Calculator'!$C$30:$C$403,"&lt;="&amp;DATE(E205,12,31)))</f>
        <v>#N/A</v>
      </c>
      <c r="H205" s="14" t="e">
        <f>IF(E205="","",SUMIFS('Loan Payoff Calculator'!$G$30:$G$403,'Loan Payoff Calculator'!$C$30:$C$403,"&gt;="&amp;DATE(E205,1,1),'Loan Payoff Calculator'!$C$30:$C$403,"&lt;="&amp;DATE(E205,12,31)))</f>
        <v>#N/A</v>
      </c>
      <c r="I205" s="14" t="e">
        <f t="shared" si="7"/>
        <v>#N/A</v>
      </c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8" x14ac:dyDescent="0.35">
      <c r="A206" s="7"/>
      <c r="B206" s="7"/>
      <c r="C206" s="7"/>
      <c r="D206" s="7"/>
      <c r="E206" s="10" t="e">
        <f t="shared" si="6"/>
        <v>#N/A</v>
      </c>
      <c r="F206" s="14" t="e">
        <f>IF(E206="","",SUMIFS('Loan Payoff Calculator'!$E$30:$E$403,'Loan Payoff Calculator'!$C$30:$C$403,"&gt;="&amp;DATE(E206,1,1),'Loan Payoff Calculator'!$C$30:$C$403,"&lt;="&amp;DATE(E206,12,31)))</f>
        <v>#N/A</v>
      </c>
      <c r="G206" s="14" t="e">
        <f>IF(E206="","",SUMIFS('Loan Payoff Calculator'!$F$30:$F$403,'Loan Payoff Calculator'!$C$30:$C$403,"&gt;="&amp;DATE(E206,1,1),'Loan Payoff Calculator'!$C$30:$C$403,"&lt;="&amp;DATE(E206,12,31)))</f>
        <v>#N/A</v>
      </c>
      <c r="H206" s="14" t="e">
        <f>IF(E206="","",SUMIFS('Loan Payoff Calculator'!$G$30:$G$403,'Loan Payoff Calculator'!$C$30:$C$403,"&gt;="&amp;DATE(E206,1,1),'Loan Payoff Calculator'!$C$30:$C$403,"&lt;="&amp;DATE(E206,12,31)))</f>
        <v>#N/A</v>
      </c>
      <c r="I206" s="14" t="e">
        <f t="shared" si="7"/>
        <v>#N/A</v>
      </c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8" x14ac:dyDescent="0.35">
      <c r="A207" s="7"/>
      <c r="B207" s="7"/>
      <c r="C207" s="7"/>
      <c r="D207" s="7"/>
      <c r="E207" s="10" t="e">
        <f t="shared" si="6"/>
        <v>#N/A</v>
      </c>
      <c r="F207" s="14" t="e">
        <f>IF(E207="","",SUMIFS('Loan Payoff Calculator'!$E$30:$E$403,'Loan Payoff Calculator'!$C$30:$C$403,"&gt;="&amp;DATE(E207,1,1),'Loan Payoff Calculator'!$C$30:$C$403,"&lt;="&amp;DATE(E207,12,31)))</f>
        <v>#N/A</v>
      </c>
      <c r="G207" s="14" t="e">
        <f>IF(E207="","",SUMIFS('Loan Payoff Calculator'!$F$30:$F$403,'Loan Payoff Calculator'!$C$30:$C$403,"&gt;="&amp;DATE(E207,1,1),'Loan Payoff Calculator'!$C$30:$C$403,"&lt;="&amp;DATE(E207,12,31)))</f>
        <v>#N/A</v>
      </c>
      <c r="H207" s="14" t="e">
        <f>IF(E207="","",SUMIFS('Loan Payoff Calculator'!$G$30:$G$403,'Loan Payoff Calculator'!$C$30:$C$403,"&gt;="&amp;DATE(E207,1,1),'Loan Payoff Calculator'!$C$30:$C$403,"&lt;="&amp;DATE(E207,12,31)))</f>
        <v>#N/A</v>
      </c>
      <c r="I207" s="14" t="e">
        <f t="shared" si="7"/>
        <v>#N/A</v>
      </c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8" x14ac:dyDescent="0.35">
      <c r="A208" s="7"/>
      <c r="B208" s="7"/>
      <c r="C208" s="7"/>
      <c r="D208" s="7"/>
      <c r="E208" s="10" t="e">
        <f t="shared" si="6"/>
        <v>#N/A</v>
      </c>
      <c r="F208" s="14" t="e">
        <f>IF(E208="","",SUMIFS('Loan Payoff Calculator'!$E$30:$E$403,'Loan Payoff Calculator'!$C$30:$C$403,"&gt;="&amp;DATE(E208,1,1),'Loan Payoff Calculator'!$C$30:$C$403,"&lt;="&amp;DATE(E208,12,31)))</f>
        <v>#N/A</v>
      </c>
      <c r="G208" s="14" t="e">
        <f>IF(E208="","",SUMIFS('Loan Payoff Calculator'!$F$30:$F$403,'Loan Payoff Calculator'!$C$30:$C$403,"&gt;="&amp;DATE(E208,1,1),'Loan Payoff Calculator'!$C$30:$C$403,"&lt;="&amp;DATE(E208,12,31)))</f>
        <v>#N/A</v>
      </c>
      <c r="H208" s="14" t="e">
        <f>IF(E208="","",SUMIFS('Loan Payoff Calculator'!$G$30:$G$403,'Loan Payoff Calculator'!$C$30:$C$403,"&gt;="&amp;DATE(E208,1,1),'Loan Payoff Calculator'!$C$30:$C$403,"&lt;="&amp;DATE(E208,12,31)))</f>
        <v>#N/A</v>
      </c>
      <c r="I208" s="14" t="e">
        <f t="shared" si="7"/>
        <v>#N/A</v>
      </c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8" x14ac:dyDescent="0.35">
      <c r="A209" s="7"/>
      <c r="B209" s="7"/>
      <c r="C209" s="7"/>
      <c r="D209" s="7"/>
      <c r="E209" s="10" t="e">
        <f t="shared" si="6"/>
        <v>#N/A</v>
      </c>
      <c r="F209" s="14" t="e">
        <f>IF(E209="","",SUMIFS('Loan Payoff Calculator'!$E$30:$E$403,'Loan Payoff Calculator'!$C$30:$C$403,"&gt;="&amp;DATE(E209,1,1),'Loan Payoff Calculator'!$C$30:$C$403,"&lt;="&amp;DATE(E209,12,31)))</f>
        <v>#N/A</v>
      </c>
      <c r="G209" s="14" t="e">
        <f>IF(E209="","",SUMIFS('Loan Payoff Calculator'!$F$30:$F$403,'Loan Payoff Calculator'!$C$30:$C$403,"&gt;="&amp;DATE(E209,1,1),'Loan Payoff Calculator'!$C$30:$C$403,"&lt;="&amp;DATE(E209,12,31)))</f>
        <v>#N/A</v>
      </c>
      <c r="H209" s="14" t="e">
        <f>IF(E209="","",SUMIFS('Loan Payoff Calculator'!$G$30:$G$403,'Loan Payoff Calculator'!$C$30:$C$403,"&gt;="&amp;DATE(E209,1,1),'Loan Payoff Calculator'!$C$30:$C$403,"&lt;="&amp;DATE(E209,12,31)))</f>
        <v>#N/A</v>
      </c>
      <c r="I209" s="14" t="e">
        <f t="shared" si="7"/>
        <v>#N/A</v>
      </c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8" x14ac:dyDescent="0.35">
      <c r="A210" s="7"/>
      <c r="B210" s="7"/>
      <c r="C210" s="7"/>
      <c r="D210" s="7"/>
      <c r="E210" s="10" t="e">
        <f t="shared" si="6"/>
        <v>#N/A</v>
      </c>
      <c r="F210" s="14" t="e">
        <f>IF(E210="","",SUMIFS('Loan Payoff Calculator'!$E$30:$E$403,'Loan Payoff Calculator'!$C$30:$C$403,"&gt;="&amp;DATE(E210,1,1),'Loan Payoff Calculator'!$C$30:$C$403,"&lt;="&amp;DATE(E210,12,31)))</f>
        <v>#N/A</v>
      </c>
      <c r="G210" s="14" t="e">
        <f>IF(E210="","",SUMIFS('Loan Payoff Calculator'!$F$30:$F$403,'Loan Payoff Calculator'!$C$30:$C$403,"&gt;="&amp;DATE(E210,1,1),'Loan Payoff Calculator'!$C$30:$C$403,"&lt;="&amp;DATE(E210,12,31)))</f>
        <v>#N/A</v>
      </c>
      <c r="H210" s="14" t="e">
        <f>IF(E210="","",SUMIFS('Loan Payoff Calculator'!$G$30:$G$403,'Loan Payoff Calculator'!$C$30:$C$403,"&gt;="&amp;DATE(E210,1,1),'Loan Payoff Calculator'!$C$30:$C$403,"&lt;="&amp;DATE(E210,12,31)))</f>
        <v>#N/A</v>
      </c>
      <c r="I210" s="14" t="e">
        <f t="shared" si="7"/>
        <v>#N/A</v>
      </c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8" x14ac:dyDescent="0.35">
      <c r="A211" s="7"/>
      <c r="B211" s="7"/>
      <c r="C211" s="7"/>
      <c r="D211" s="7"/>
      <c r="E211" s="10" t="e">
        <f t="shared" si="6"/>
        <v>#N/A</v>
      </c>
      <c r="F211" s="14" t="e">
        <f>IF(E211="","",SUMIFS('Loan Payoff Calculator'!$E$30:$E$403,'Loan Payoff Calculator'!$C$30:$C$403,"&gt;="&amp;DATE(E211,1,1),'Loan Payoff Calculator'!$C$30:$C$403,"&lt;="&amp;DATE(E211,12,31)))</f>
        <v>#N/A</v>
      </c>
      <c r="G211" s="14" t="e">
        <f>IF(E211="","",SUMIFS('Loan Payoff Calculator'!$F$30:$F$403,'Loan Payoff Calculator'!$C$30:$C$403,"&gt;="&amp;DATE(E211,1,1),'Loan Payoff Calculator'!$C$30:$C$403,"&lt;="&amp;DATE(E211,12,31)))</f>
        <v>#N/A</v>
      </c>
      <c r="H211" s="14" t="e">
        <f>IF(E211="","",SUMIFS('Loan Payoff Calculator'!$G$30:$G$403,'Loan Payoff Calculator'!$C$30:$C$403,"&gt;="&amp;DATE(E211,1,1),'Loan Payoff Calculator'!$C$30:$C$403,"&lt;="&amp;DATE(E211,12,31)))</f>
        <v>#N/A</v>
      </c>
      <c r="I211" s="14" t="e">
        <f t="shared" si="7"/>
        <v>#N/A</v>
      </c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8" x14ac:dyDescent="0.35">
      <c r="A212" s="7"/>
      <c r="B212" s="7"/>
      <c r="C212" s="7"/>
      <c r="D212" s="7"/>
      <c r="E212" s="10" t="e">
        <f t="shared" si="6"/>
        <v>#N/A</v>
      </c>
      <c r="F212" s="14" t="e">
        <f>IF(E212="","",SUMIFS('Loan Payoff Calculator'!$E$30:$E$403,'Loan Payoff Calculator'!$C$30:$C$403,"&gt;="&amp;DATE(E212,1,1),'Loan Payoff Calculator'!$C$30:$C$403,"&lt;="&amp;DATE(E212,12,31)))</f>
        <v>#N/A</v>
      </c>
      <c r="G212" s="14" t="e">
        <f>IF(E212="","",SUMIFS('Loan Payoff Calculator'!$F$30:$F$403,'Loan Payoff Calculator'!$C$30:$C$403,"&gt;="&amp;DATE(E212,1,1),'Loan Payoff Calculator'!$C$30:$C$403,"&lt;="&amp;DATE(E212,12,31)))</f>
        <v>#N/A</v>
      </c>
      <c r="H212" s="14" t="e">
        <f>IF(E212="","",SUMIFS('Loan Payoff Calculator'!$G$30:$G$403,'Loan Payoff Calculator'!$C$30:$C$403,"&gt;="&amp;DATE(E212,1,1),'Loan Payoff Calculator'!$C$30:$C$403,"&lt;="&amp;DATE(E212,12,31)))</f>
        <v>#N/A</v>
      </c>
      <c r="I212" s="14" t="e">
        <f t="shared" si="7"/>
        <v>#N/A</v>
      </c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8" x14ac:dyDescent="0.35">
      <c r="A213" s="7"/>
      <c r="B213" s="7"/>
      <c r="C213" s="7"/>
      <c r="D213" s="7"/>
      <c r="E213" s="10" t="e">
        <f t="shared" si="6"/>
        <v>#N/A</v>
      </c>
      <c r="F213" s="14" t="e">
        <f>IF(E213="","",SUMIFS('Loan Payoff Calculator'!$E$30:$E$403,'Loan Payoff Calculator'!$C$30:$C$403,"&gt;="&amp;DATE(E213,1,1),'Loan Payoff Calculator'!$C$30:$C$403,"&lt;="&amp;DATE(E213,12,31)))</f>
        <v>#N/A</v>
      </c>
      <c r="G213" s="14" t="e">
        <f>IF(E213="","",SUMIFS('Loan Payoff Calculator'!$F$30:$F$403,'Loan Payoff Calculator'!$C$30:$C$403,"&gt;="&amp;DATE(E213,1,1),'Loan Payoff Calculator'!$C$30:$C$403,"&lt;="&amp;DATE(E213,12,31)))</f>
        <v>#N/A</v>
      </c>
      <c r="H213" s="14" t="e">
        <f>IF(E213="","",SUMIFS('Loan Payoff Calculator'!$G$30:$G$403,'Loan Payoff Calculator'!$C$30:$C$403,"&gt;="&amp;DATE(E213,1,1),'Loan Payoff Calculator'!$C$30:$C$403,"&lt;="&amp;DATE(E213,12,31)))</f>
        <v>#N/A</v>
      </c>
      <c r="I213" s="14" t="e">
        <f t="shared" si="7"/>
        <v>#N/A</v>
      </c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8" x14ac:dyDescent="0.35">
      <c r="A214" s="7"/>
      <c r="B214" s="7"/>
      <c r="C214" s="7"/>
      <c r="D214" s="7"/>
      <c r="E214" s="10" t="e">
        <f t="shared" si="6"/>
        <v>#N/A</v>
      </c>
      <c r="F214" s="14" t="e">
        <f>IF(E214="","",SUMIFS('Loan Payoff Calculator'!$E$30:$E$403,'Loan Payoff Calculator'!$C$30:$C$403,"&gt;="&amp;DATE(E214,1,1),'Loan Payoff Calculator'!$C$30:$C$403,"&lt;="&amp;DATE(E214,12,31)))</f>
        <v>#N/A</v>
      </c>
      <c r="G214" s="14" t="e">
        <f>IF(E214="","",SUMIFS('Loan Payoff Calculator'!$F$30:$F$403,'Loan Payoff Calculator'!$C$30:$C$403,"&gt;="&amp;DATE(E214,1,1),'Loan Payoff Calculator'!$C$30:$C$403,"&lt;="&amp;DATE(E214,12,31)))</f>
        <v>#N/A</v>
      </c>
      <c r="H214" s="14" t="e">
        <f>IF(E214="","",SUMIFS('Loan Payoff Calculator'!$G$30:$G$403,'Loan Payoff Calculator'!$C$30:$C$403,"&gt;="&amp;DATE(E214,1,1),'Loan Payoff Calculator'!$C$30:$C$403,"&lt;="&amp;DATE(E214,12,31)))</f>
        <v>#N/A</v>
      </c>
      <c r="I214" s="14" t="e">
        <f t="shared" si="7"/>
        <v>#N/A</v>
      </c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8" x14ac:dyDescent="0.35">
      <c r="A215" s="7"/>
      <c r="B215" s="7"/>
      <c r="C215" s="7"/>
      <c r="D215" s="7"/>
      <c r="E215" s="10" t="e">
        <f t="shared" si="6"/>
        <v>#N/A</v>
      </c>
      <c r="F215" s="14" t="e">
        <f>IF(E215="","",SUMIFS('Loan Payoff Calculator'!$E$30:$E$403,'Loan Payoff Calculator'!$C$30:$C$403,"&gt;="&amp;DATE(E215,1,1),'Loan Payoff Calculator'!$C$30:$C$403,"&lt;="&amp;DATE(E215,12,31)))</f>
        <v>#N/A</v>
      </c>
      <c r="G215" s="14" t="e">
        <f>IF(E215="","",SUMIFS('Loan Payoff Calculator'!$F$30:$F$403,'Loan Payoff Calculator'!$C$30:$C$403,"&gt;="&amp;DATE(E215,1,1),'Loan Payoff Calculator'!$C$30:$C$403,"&lt;="&amp;DATE(E215,12,31)))</f>
        <v>#N/A</v>
      </c>
      <c r="H215" s="14" t="e">
        <f>IF(E215="","",SUMIFS('Loan Payoff Calculator'!$G$30:$G$403,'Loan Payoff Calculator'!$C$30:$C$403,"&gt;="&amp;DATE(E215,1,1),'Loan Payoff Calculator'!$C$30:$C$403,"&lt;="&amp;DATE(E215,12,31)))</f>
        <v>#N/A</v>
      </c>
      <c r="I215" s="14" t="e">
        <f t="shared" si="7"/>
        <v>#N/A</v>
      </c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8" x14ac:dyDescent="0.35">
      <c r="A216" s="7"/>
      <c r="B216" s="7"/>
      <c r="C216" s="7"/>
      <c r="D216" s="7"/>
      <c r="E216" s="10" t="e">
        <f t="shared" si="6"/>
        <v>#N/A</v>
      </c>
      <c r="F216" s="14" t="e">
        <f>IF(E216="","",SUMIFS('Loan Payoff Calculator'!$E$30:$E$403,'Loan Payoff Calculator'!$C$30:$C$403,"&gt;="&amp;DATE(E216,1,1),'Loan Payoff Calculator'!$C$30:$C$403,"&lt;="&amp;DATE(E216,12,31)))</f>
        <v>#N/A</v>
      </c>
      <c r="G216" s="14" t="e">
        <f>IF(E216="","",SUMIFS('Loan Payoff Calculator'!$F$30:$F$403,'Loan Payoff Calculator'!$C$30:$C$403,"&gt;="&amp;DATE(E216,1,1),'Loan Payoff Calculator'!$C$30:$C$403,"&lt;="&amp;DATE(E216,12,31)))</f>
        <v>#N/A</v>
      </c>
      <c r="H216" s="14" t="e">
        <f>IF(E216="","",SUMIFS('Loan Payoff Calculator'!$G$30:$G$403,'Loan Payoff Calculator'!$C$30:$C$403,"&gt;="&amp;DATE(E216,1,1),'Loan Payoff Calculator'!$C$30:$C$403,"&lt;="&amp;DATE(E216,12,31)))</f>
        <v>#N/A</v>
      </c>
      <c r="I216" s="14" t="e">
        <f t="shared" si="7"/>
        <v>#N/A</v>
      </c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8" x14ac:dyDescent="0.35">
      <c r="A217" s="7"/>
      <c r="B217" s="7"/>
      <c r="C217" s="7"/>
      <c r="D217" s="7"/>
      <c r="E217" s="10" t="e">
        <f t="shared" si="6"/>
        <v>#N/A</v>
      </c>
      <c r="F217" s="14" t="e">
        <f>IF(E217="","",SUMIFS('Loan Payoff Calculator'!$E$30:$E$403,'Loan Payoff Calculator'!$C$30:$C$403,"&gt;="&amp;DATE(E217,1,1),'Loan Payoff Calculator'!$C$30:$C$403,"&lt;="&amp;DATE(E217,12,31)))</f>
        <v>#N/A</v>
      </c>
      <c r="G217" s="14" t="e">
        <f>IF(E217="","",SUMIFS('Loan Payoff Calculator'!$F$30:$F$403,'Loan Payoff Calculator'!$C$30:$C$403,"&gt;="&amp;DATE(E217,1,1),'Loan Payoff Calculator'!$C$30:$C$403,"&lt;="&amp;DATE(E217,12,31)))</f>
        <v>#N/A</v>
      </c>
      <c r="H217" s="14" t="e">
        <f>IF(E217="","",SUMIFS('Loan Payoff Calculator'!$G$30:$G$403,'Loan Payoff Calculator'!$C$30:$C$403,"&gt;="&amp;DATE(E217,1,1),'Loan Payoff Calculator'!$C$30:$C$403,"&lt;="&amp;DATE(E217,12,31)))</f>
        <v>#N/A</v>
      </c>
      <c r="I217" s="14" t="e">
        <f t="shared" si="7"/>
        <v>#N/A</v>
      </c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8" x14ac:dyDescent="0.35">
      <c r="A218" s="7"/>
      <c r="B218" s="7"/>
      <c r="C218" s="7"/>
      <c r="D218" s="7"/>
      <c r="E218" s="10" t="e">
        <f t="shared" si="6"/>
        <v>#N/A</v>
      </c>
      <c r="F218" s="14" t="e">
        <f>IF(E218="","",SUMIFS('Loan Payoff Calculator'!$E$30:$E$403,'Loan Payoff Calculator'!$C$30:$C$403,"&gt;="&amp;DATE(E218,1,1),'Loan Payoff Calculator'!$C$30:$C$403,"&lt;="&amp;DATE(E218,12,31)))</f>
        <v>#N/A</v>
      </c>
      <c r="G218" s="14" t="e">
        <f>IF(E218="","",SUMIFS('Loan Payoff Calculator'!$F$30:$F$403,'Loan Payoff Calculator'!$C$30:$C$403,"&gt;="&amp;DATE(E218,1,1),'Loan Payoff Calculator'!$C$30:$C$403,"&lt;="&amp;DATE(E218,12,31)))</f>
        <v>#N/A</v>
      </c>
      <c r="H218" s="14" t="e">
        <f>IF(E218="","",SUMIFS('Loan Payoff Calculator'!$G$30:$G$403,'Loan Payoff Calculator'!$C$30:$C$403,"&gt;="&amp;DATE(E218,1,1),'Loan Payoff Calculator'!$C$30:$C$403,"&lt;="&amp;DATE(E218,12,31)))</f>
        <v>#N/A</v>
      </c>
      <c r="I218" s="14" t="e">
        <f t="shared" si="7"/>
        <v>#N/A</v>
      </c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8" x14ac:dyDescent="0.35">
      <c r="A219" s="7"/>
      <c r="B219" s="7"/>
      <c r="C219" s="7"/>
      <c r="D219" s="7"/>
      <c r="E219" s="10" t="e">
        <f t="shared" si="6"/>
        <v>#N/A</v>
      </c>
      <c r="F219" s="14" t="e">
        <f>IF(E219="","",SUMIFS('Loan Payoff Calculator'!$E$30:$E$403,'Loan Payoff Calculator'!$C$30:$C$403,"&gt;="&amp;DATE(E219,1,1),'Loan Payoff Calculator'!$C$30:$C$403,"&lt;="&amp;DATE(E219,12,31)))</f>
        <v>#N/A</v>
      </c>
      <c r="G219" s="14" t="e">
        <f>IF(E219="","",SUMIFS('Loan Payoff Calculator'!$F$30:$F$403,'Loan Payoff Calculator'!$C$30:$C$403,"&gt;="&amp;DATE(E219,1,1),'Loan Payoff Calculator'!$C$30:$C$403,"&lt;="&amp;DATE(E219,12,31)))</f>
        <v>#N/A</v>
      </c>
      <c r="H219" s="14" t="e">
        <f>IF(E219="","",SUMIFS('Loan Payoff Calculator'!$G$30:$G$403,'Loan Payoff Calculator'!$C$30:$C$403,"&gt;="&amp;DATE(E219,1,1),'Loan Payoff Calculator'!$C$30:$C$403,"&lt;="&amp;DATE(E219,12,31)))</f>
        <v>#N/A</v>
      </c>
      <c r="I219" s="14" t="e">
        <f t="shared" si="7"/>
        <v>#N/A</v>
      </c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8" x14ac:dyDescent="0.35">
      <c r="A220" s="7"/>
      <c r="B220" s="7"/>
      <c r="C220" s="7"/>
      <c r="D220" s="7"/>
      <c r="E220" s="10" t="e">
        <f t="shared" si="6"/>
        <v>#N/A</v>
      </c>
      <c r="F220" s="14" t="e">
        <f>IF(E220="","",SUMIFS('Loan Payoff Calculator'!$E$30:$E$403,'Loan Payoff Calculator'!$C$30:$C$403,"&gt;="&amp;DATE(E220,1,1),'Loan Payoff Calculator'!$C$30:$C$403,"&lt;="&amp;DATE(E220,12,31)))</f>
        <v>#N/A</v>
      </c>
      <c r="G220" s="14" t="e">
        <f>IF(E220="","",SUMIFS('Loan Payoff Calculator'!$F$30:$F$403,'Loan Payoff Calculator'!$C$30:$C$403,"&gt;="&amp;DATE(E220,1,1),'Loan Payoff Calculator'!$C$30:$C$403,"&lt;="&amp;DATE(E220,12,31)))</f>
        <v>#N/A</v>
      </c>
      <c r="H220" s="14" t="e">
        <f>IF(E220="","",SUMIFS('Loan Payoff Calculator'!$G$30:$G$403,'Loan Payoff Calculator'!$C$30:$C$403,"&gt;="&amp;DATE(E220,1,1),'Loan Payoff Calculator'!$C$30:$C$403,"&lt;="&amp;DATE(E220,12,31)))</f>
        <v>#N/A</v>
      </c>
      <c r="I220" s="14" t="e">
        <f t="shared" si="7"/>
        <v>#N/A</v>
      </c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8" x14ac:dyDescent="0.35">
      <c r="A221" s="7"/>
      <c r="B221" s="7"/>
      <c r="C221" s="7"/>
      <c r="D221" s="7"/>
      <c r="E221" s="10" t="e">
        <f t="shared" si="6"/>
        <v>#N/A</v>
      </c>
      <c r="F221" s="14" t="e">
        <f>IF(E221="","",SUMIFS('Loan Payoff Calculator'!$E$30:$E$403,'Loan Payoff Calculator'!$C$30:$C$403,"&gt;="&amp;DATE(E221,1,1),'Loan Payoff Calculator'!$C$30:$C$403,"&lt;="&amp;DATE(E221,12,31)))</f>
        <v>#N/A</v>
      </c>
      <c r="G221" s="14" t="e">
        <f>IF(E221="","",SUMIFS('Loan Payoff Calculator'!$F$30:$F$403,'Loan Payoff Calculator'!$C$30:$C$403,"&gt;="&amp;DATE(E221,1,1),'Loan Payoff Calculator'!$C$30:$C$403,"&lt;="&amp;DATE(E221,12,31)))</f>
        <v>#N/A</v>
      </c>
      <c r="H221" s="14" t="e">
        <f>IF(E221="","",SUMIFS('Loan Payoff Calculator'!$G$30:$G$403,'Loan Payoff Calculator'!$C$30:$C$403,"&gt;="&amp;DATE(E221,1,1),'Loan Payoff Calculator'!$C$30:$C$403,"&lt;="&amp;DATE(E221,12,31)))</f>
        <v>#N/A</v>
      </c>
      <c r="I221" s="14" t="e">
        <f t="shared" si="7"/>
        <v>#N/A</v>
      </c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8" x14ac:dyDescent="0.35">
      <c r="A222" s="7"/>
      <c r="B222" s="7"/>
      <c r="C222" s="7"/>
      <c r="D222" s="7"/>
      <c r="E222" s="10" t="e">
        <f t="shared" si="6"/>
        <v>#N/A</v>
      </c>
      <c r="F222" s="14" t="e">
        <f>IF(E222="","",SUMIFS('Loan Payoff Calculator'!$E$30:$E$403,'Loan Payoff Calculator'!$C$30:$C$403,"&gt;="&amp;DATE(E222,1,1),'Loan Payoff Calculator'!$C$30:$C$403,"&lt;="&amp;DATE(E222,12,31)))</f>
        <v>#N/A</v>
      </c>
      <c r="G222" s="14" t="e">
        <f>IF(E222="","",SUMIFS('Loan Payoff Calculator'!$F$30:$F$403,'Loan Payoff Calculator'!$C$30:$C$403,"&gt;="&amp;DATE(E222,1,1),'Loan Payoff Calculator'!$C$30:$C$403,"&lt;="&amp;DATE(E222,12,31)))</f>
        <v>#N/A</v>
      </c>
      <c r="H222" s="14" t="e">
        <f>IF(E222="","",SUMIFS('Loan Payoff Calculator'!$G$30:$G$403,'Loan Payoff Calculator'!$C$30:$C$403,"&gt;="&amp;DATE(E222,1,1),'Loan Payoff Calculator'!$C$30:$C$403,"&lt;="&amp;DATE(E222,12,31)))</f>
        <v>#N/A</v>
      </c>
      <c r="I222" s="14" t="e">
        <f t="shared" si="7"/>
        <v>#N/A</v>
      </c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8" x14ac:dyDescent="0.35">
      <c r="A223" s="7"/>
      <c r="B223" s="7"/>
      <c r="C223" s="7"/>
      <c r="D223" s="7"/>
      <c r="E223" s="10" t="e">
        <f t="shared" si="6"/>
        <v>#N/A</v>
      </c>
      <c r="F223" s="14" t="e">
        <f>IF(E223="","",SUMIFS('Loan Payoff Calculator'!$E$30:$E$403,'Loan Payoff Calculator'!$C$30:$C$403,"&gt;="&amp;DATE(E223,1,1),'Loan Payoff Calculator'!$C$30:$C$403,"&lt;="&amp;DATE(E223,12,31)))</f>
        <v>#N/A</v>
      </c>
      <c r="G223" s="14" t="e">
        <f>IF(E223="","",SUMIFS('Loan Payoff Calculator'!$F$30:$F$403,'Loan Payoff Calculator'!$C$30:$C$403,"&gt;="&amp;DATE(E223,1,1),'Loan Payoff Calculator'!$C$30:$C$403,"&lt;="&amp;DATE(E223,12,31)))</f>
        <v>#N/A</v>
      </c>
      <c r="H223" s="14" t="e">
        <f>IF(E223="","",SUMIFS('Loan Payoff Calculator'!$G$30:$G$403,'Loan Payoff Calculator'!$C$30:$C$403,"&gt;="&amp;DATE(E223,1,1),'Loan Payoff Calculator'!$C$30:$C$403,"&lt;="&amp;DATE(E223,12,31)))</f>
        <v>#N/A</v>
      </c>
      <c r="I223" s="14" t="e">
        <f t="shared" si="7"/>
        <v>#N/A</v>
      </c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8" x14ac:dyDescent="0.35">
      <c r="A224" s="7"/>
      <c r="B224" s="7"/>
      <c r="C224" s="7"/>
      <c r="D224" s="7"/>
      <c r="E224" s="10" t="e">
        <f t="shared" si="6"/>
        <v>#N/A</v>
      </c>
      <c r="F224" s="14" t="e">
        <f>IF(E224="","",SUMIFS('Loan Payoff Calculator'!$E$30:$E$403,'Loan Payoff Calculator'!$C$30:$C$403,"&gt;="&amp;DATE(E224,1,1),'Loan Payoff Calculator'!$C$30:$C$403,"&lt;="&amp;DATE(E224,12,31)))</f>
        <v>#N/A</v>
      </c>
      <c r="G224" s="14" t="e">
        <f>IF(E224="","",SUMIFS('Loan Payoff Calculator'!$F$30:$F$403,'Loan Payoff Calculator'!$C$30:$C$403,"&gt;="&amp;DATE(E224,1,1),'Loan Payoff Calculator'!$C$30:$C$403,"&lt;="&amp;DATE(E224,12,31)))</f>
        <v>#N/A</v>
      </c>
      <c r="H224" s="14" t="e">
        <f>IF(E224="","",SUMIFS('Loan Payoff Calculator'!$G$30:$G$403,'Loan Payoff Calculator'!$C$30:$C$403,"&gt;="&amp;DATE(E224,1,1),'Loan Payoff Calculator'!$C$30:$C$403,"&lt;="&amp;DATE(E224,12,31)))</f>
        <v>#N/A</v>
      </c>
      <c r="I224" s="14" t="e">
        <f t="shared" si="7"/>
        <v>#N/A</v>
      </c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8" x14ac:dyDescent="0.35">
      <c r="A225" s="7"/>
      <c r="B225" s="7"/>
      <c r="C225" s="7"/>
      <c r="D225" s="7"/>
      <c r="E225" s="10" t="e">
        <f t="shared" si="6"/>
        <v>#N/A</v>
      </c>
      <c r="F225" s="14" t="e">
        <f>IF(E225="","",SUMIFS('Loan Payoff Calculator'!$E$30:$E$403,'Loan Payoff Calculator'!$C$30:$C$403,"&gt;="&amp;DATE(E225,1,1),'Loan Payoff Calculator'!$C$30:$C$403,"&lt;="&amp;DATE(E225,12,31)))</f>
        <v>#N/A</v>
      </c>
      <c r="G225" s="14" t="e">
        <f>IF(E225="","",SUMIFS('Loan Payoff Calculator'!$F$30:$F$403,'Loan Payoff Calculator'!$C$30:$C$403,"&gt;="&amp;DATE(E225,1,1),'Loan Payoff Calculator'!$C$30:$C$403,"&lt;="&amp;DATE(E225,12,31)))</f>
        <v>#N/A</v>
      </c>
      <c r="H225" s="14" t="e">
        <f>IF(E225="","",SUMIFS('Loan Payoff Calculator'!$G$30:$G$403,'Loan Payoff Calculator'!$C$30:$C$403,"&gt;="&amp;DATE(E225,1,1),'Loan Payoff Calculator'!$C$30:$C$403,"&lt;="&amp;DATE(E225,12,31)))</f>
        <v>#N/A</v>
      </c>
      <c r="I225" s="14" t="e">
        <f t="shared" si="7"/>
        <v>#N/A</v>
      </c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8" x14ac:dyDescent="0.35">
      <c r="A226" s="7"/>
      <c r="B226" s="7"/>
      <c r="C226" s="7"/>
      <c r="D226" s="7"/>
      <c r="E226" s="10" t="e">
        <f t="shared" si="6"/>
        <v>#N/A</v>
      </c>
      <c r="F226" s="14" t="e">
        <f>IF(E226="","",SUMIFS('Loan Payoff Calculator'!$E$30:$E$403,'Loan Payoff Calculator'!$C$30:$C$403,"&gt;="&amp;DATE(E226,1,1),'Loan Payoff Calculator'!$C$30:$C$403,"&lt;="&amp;DATE(E226,12,31)))</f>
        <v>#N/A</v>
      </c>
      <c r="G226" s="14" t="e">
        <f>IF(E226="","",SUMIFS('Loan Payoff Calculator'!$F$30:$F$403,'Loan Payoff Calculator'!$C$30:$C$403,"&gt;="&amp;DATE(E226,1,1),'Loan Payoff Calculator'!$C$30:$C$403,"&lt;="&amp;DATE(E226,12,31)))</f>
        <v>#N/A</v>
      </c>
      <c r="H226" s="14" t="e">
        <f>IF(E226="","",SUMIFS('Loan Payoff Calculator'!$G$30:$G$403,'Loan Payoff Calculator'!$C$30:$C$403,"&gt;="&amp;DATE(E226,1,1),'Loan Payoff Calculator'!$C$30:$C$403,"&lt;="&amp;DATE(E226,12,31)))</f>
        <v>#N/A</v>
      </c>
      <c r="I226" s="14" t="e">
        <f t="shared" si="7"/>
        <v>#N/A</v>
      </c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8" x14ac:dyDescent="0.35">
      <c r="A227" s="7"/>
      <c r="B227" s="7"/>
      <c r="C227" s="7"/>
      <c r="D227" s="7"/>
      <c r="E227" s="10" t="e">
        <f t="shared" si="6"/>
        <v>#N/A</v>
      </c>
      <c r="F227" s="14" t="e">
        <f>IF(E227="","",SUMIFS('Loan Payoff Calculator'!$E$30:$E$403,'Loan Payoff Calculator'!$C$30:$C$403,"&gt;="&amp;DATE(E227,1,1),'Loan Payoff Calculator'!$C$30:$C$403,"&lt;="&amp;DATE(E227,12,31)))</f>
        <v>#N/A</v>
      </c>
      <c r="G227" s="14" t="e">
        <f>IF(E227="","",SUMIFS('Loan Payoff Calculator'!$F$30:$F$403,'Loan Payoff Calculator'!$C$30:$C$403,"&gt;="&amp;DATE(E227,1,1),'Loan Payoff Calculator'!$C$30:$C$403,"&lt;="&amp;DATE(E227,12,31)))</f>
        <v>#N/A</v>
      </c>
      <c r="H227" s="14" t="e">
        <f>IF(E227="","",SUMIFS('Loan Payoff Calculator'!$G$30:$G$403,'Loan Payoff Calculator'!$C$30:$C$403,"&gt;="&amp;DATE(E227,1,1),'Loan Payoff Calculator'!$C$30:$C$403,"&lt;="&amp;DATE(E227,12,31)))</f>
        <v>#N/A</v>
      </c>
      <c r="I227" s="14" t="e">
        <f t="shared" si="7"/>
        <v>#N/A</v>
      </c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8" x14ac:dyDescent="0.35">
      <c r="A228" s="7"/>
      <c r="B228" s="7"/>
      <c r="C228" s="7"/>
      <c r="D228" s="7"/>
      <c r="E228" s="10" t="e">
        <f t="shared" si="6"/>
        <v>#N/A</v>
      </c>
      <c r="F228" s="14" t="e">
        <f>IF(E228="","",SUMIFS('Loan Payoff Calculator'!$E$30:$E$403,'Loan Payoff Calculator'!$C$30:$C$403,"&gt;="&amp;DATE(E228,1,1),'Loan Payoff Calculator'!$C$30:$C$403,"&lt;="&amp;DATE(E228,12,31)))</f>
        <v>#N/A</v>
      </c>
      <c r="G228" s="14" t="e">
        <f>IF(E228="","",SUMIFS('Loan Payoff Calculator'!$F$30:$F$403,'Loan Payoff Calculator'!$C$30:$C$403,"&gt;="&amp;DATE(E228,1,1),'Loan Payoff Calculator'!$C$30:$C$403,"&lt;="&amp;DATE(E228,12,31)))</f>
        <v>#N/A</v>
      </c>
      <c r="H228" s="14" t="e">
        <f>IF(E228="","",SUMIFS('Loan Payoff Calculator'!$G$30:$G$403,'Loan Payoff Calculator'!$C$30:$C$403,"&gt;="&amp;DATE(E228,1,1),'Loan Payoff Calculator'!$C$30:$C$403,"&lt;="&amp;DATE(E228,12,31)))</f>
        <v>#N/A</v>
      </c>
      <c r="I228" s="14" t="e">
        <f t="shared" si="7"/>
        <v>#N/A</v>
      </c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8" x14ac:dyDescent="0.35">
      <c r="A229" s="7"/>
      <c r="B229" s="7"/>
      <c r="C229" s="7"/>
      <c r="D229" s="7"/>
      <c r="E229" s="10" t="e">
        <f t="shared" si="6"/>
        <v>#N/A</v>
      </c>
      <c r="F229" s="14" t="e">
        <f>IF(E229="","",SUMIFS('Loan Payoff Calculator'!$E$30:$E$403,'Loan Payoff Calculator'!$C$30:$C$403,"&gt;="&amp;DATE(E229,1,1),'Loan Payoff Calculator'!$C$30:$C$403,"&lt;="&amp;DATE(E229,12,31)))</f>
        <v>#N/A</v>
      </c>
      <c r="G229" s="14" t="e">
        <f>IF(E229="","",SUMIFS('Loan Payoff Calculator'!$F$30:$F$403,'Loan Payoff Calculator'!$C$30:$C$403,"&gt;="&amp;DATE(E229,1,1),'Loan Payoff Calculator'!$C$30:$C$403,"&lt;="&amp;DATE(E229,12,31)))</f>
        <v>#N/A</v>
      </c>
      <c r="H229" s="14" t="e">
        <f>IF(E229="","",SUMIFS('Loan Payoff Calculator'!$G$30:$G$403,'Loan Payoff Calculator'!$C$30:$C$403,"&gt;="&amp;DATE(E229,1,1),'Loan Payoff Calculator'!$C$30:$C$403,"&lt;="&amp;DATE(E229,12,31)))</f>
        <v>#N/A</v>
      </c>
      <c r="I229" s="14" t="e">
        <f t="shared" si="7"/>
        <v>#N/A</v>
      </c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8" x14ac:dyDescent="0.35">
      <c r="A230" s="7"/>
      <c r="B230" s="7"/>
      <c r="C230" s="7"/>
      <c r="D230" s="7"/>
      <c r="E230" s="10" t="e">
        <f t="shared" si="6"/>
        <v>#N/A</v>
      </c>
      <c r="F230" s="14" t="e">
        <f>IF(E230="","",SUMIFS('Loan Payoff Calculator'!$E$30:$E$403,'Loan Payoff Calculator'!$C$30:$C$403,"&gt;="&amp;DATE(E230,1,1),'Loan Payoff Calculator'!$C$30:$C$403,"&lt;="&amp;DATE(E230,12,31)))</f>
        <v>#N/A</v>
      </c>
      <c r="G230" s="14" t="e">
        <f>IF(E230="","",SUMIFS('Loan Payoff Calculator'!$F$30:$F$403,'Loan Payoff Calculator'!$C$30:$C$403,"&gt;="&amp;DATE(E230,1,1),'Loan Payoff Calculator'!$C$30:$C$403,"&lt;="&amp;DATE(E230,12,31)))</f>
        <v>#N/A</v>
      </c>
      <c r="H230" s="14" t="e">
        <f>IF(E230="","",SUMIFS('Loan Payoff Calculator'!$G$30:$G$403,'Loan Payoff Calculator'!$C$30:$C$403,"&gt;="&amp;DATE(E230,1,1),'Loan Payoff Calculator'!$C$30:$C$403,"&lt;="&amp;DATE(E230,12,31)))</f>
        <v>#N/A</v>
      </c>
      <c r="I230" s="14" t="e">
        <f t="shared" si="7"/>
        <v>#N/A</v>
      </c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8" x14ac:dyDescent="0.35">
      <c r="A231" s="7"/>
      <c r="B231" s="7"/>
      <c r="C231" s="7"/>
      <c r="D231" s="7"/>
      <c r="E231" s="10" t="e">
        <f t="shared" si="6"/>
        <v>#N/A</v>
      </c>
      <c r="F231" s="14" t="e">
        <f>IF(E231="","",SUMIFS('Loan Payoff Calculator'!$E$30:$E$403,'Loan Payoff Calculator'!$C$30:$C$403,"&gt;="&amp;DATE(E231,1,1),'Loan Payoff Calculator'!$C$30:$C$403,"&lt;="&amp;DATE(E231,12,31)))</f>
        <v>#N/A</v>
      </c>
      <c r="G231" s="14" t="e">
        <f>IF(E231="","",SUMIFS('Loan Payoff Calculator'!$F$30:$F$403,'Loan Payoff Calculator'!$C$30:$C$403,"&gt;="&amp;DATE(E231,1,1),'Loan Payoff Calculator'!$C$30:$C$403,"&lt;="&amp;DATE(E231,12,31)))</f>
        <v>#N/A</v>
      </c>
      <c r="H231" s="14" t="e">
        <f>IF(E231="","",SUMIFS('Loan Payoff Calculator'!$G$30:$G$403,'Loan Payoff Calculator'!$C$30:$C$403,"&gt;="&amp;DATE(E231,1,1),'Loan Payoff Calculator'!$C$30:$C$403,"&lt;="&amp;DATE(E231,12,31)))</f>
        <v>#N/A</v>
      </c>
      <c r="I231" s="14" t="e">
        <f t="shared" si="7"/>
        <v>#N/A</v>
      </c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8" x14ac:dyDescent="0.35">
      <c r="A232" s="7"/>
      <c r="B232" s="7"/>
      <c r="C232" s="7"/>
      <c r="D232" s="7"/>
      <c r="E232" s="10" t="e">
        <f t="shared" si="6"/>
        <v>#N/A</v>
      </c>
      <c r="F232" s="14" t="e">
        <f>IF(E232="","",SUMIFS('Loan Payoff Calculator'!$E$30:$E$403,'Loan Payoff Calculator'!$C$30:$C$403,"&gt;="&amp;DATE(E232,1,1),'Loan Payoff Calculator'!$C$30:$C$403,"&lt;="&amp;DATE(E232,12,31)))</f>
        <v>#N/A</v>
      </c>
      <c r="G232" s="14" t="e">
        <f>IF(E232="","",SUMIFS('Loan Payoff Calculator'!$F$30:$F$403,'Loan Payoff Calculator'!$C$30:$C$403,"&gt;="&amp;DATE(E232,1,1),'Loan Payoff Calculator'!$C$30:$C$403,"&lt;="&amp;DATE(E232,12,31)))</f>
        <v>#N/A</v>
      </c>
      <c r="H232" s="14" t="e">
        <f>IF(E232="","",SUMIFS('Loan Payoff Calculator'!$G$30:$G$403,'Loan Payoff Calculator'!$C$30:$C$403,"&gt;="&amp;DATE(E232,1,1),'Loan Payoff Calculator'!$C$30:$C$403,"&lt;="&amp;DATE(E232,12,31)))</f>
        <v>#N/A</v>
      </c>
      <c r="I232" s="14" t="e">
        <f t="shared" si="7"/>
        <v>#N/A</v>
      </c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8" x14ac:dyDescent="0.35">
      <c r="A233" s="7"/>
      <c r="B233" s="7"/>
      <c r="C233" s="7"/>
      <c r="D233" s="7"/>
      <c r="E233" s="10" t="e">
        <f t="shared" si="6"/>
        <v>#N/A</v>
      </c>
      <c r="F233" s="14" t="e">
        <f>IF(E233="","",SUMIFS('Loan Payoff Calculator'!$E$30:$E$403,'Loan Payoff Calculator'!$C$30:$C$403,"&gt;="&amp;DATE(E233,1,1),'Loan Payoff Calculator'!$C$30:$C$403,"&lt;="&amp;DATE(E233,12,31)))</f>
        <v>#N/A</v>
      </c>
      <c r="G233" s="14" t="e">
        <f>IF(E233="","",SUMIFS('Loan Payoff Calculator'!$F$30:$F$403,'Loan Payoff Calculator'!$C$30:$C$403,"&gt;="&amp;DATE(E233,1,1),'Loan Payoff Calculator'!$C$30:$C$403,"&lt;="&amp;DATE(E233,12,31)))</f>
        <v>#N/A</v>
      </c>
      <c r="H233" s="14" t="e">
        <f>IF(E233="","",SUMIFS('Loan Payoff Calculator'!$G$30:$G$403,'Loan Payoff Calculator'!$C$30:$C$403,"&gt;="&amp;DATE(E233,1,1),'Loan Payoff Calculator'!$C$30:$C$403,"&lt;="&amp;DATE(E233,12,31)))</f>
        <v>#N/A</v>
      </c>
      <c r="I233" s="14" t="e">
        <f t="shared" si="7"/>
        <v>#N/A</v>
      </c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8" x14ac:dyDescent="0.35">
      <c r="A234" s="7"/>
      <c r="B234" s="7"/>
      <c r="C234" s="7"/>
      <c r="D234" s="7"/>
      <c r="E234" s="10" t="e">
        <f t="shared" si="6"/>
        <v>#N/A</v>
      </c>
      <c r="F234" s="14" t="e">
        <f>IF(E234="","",SUMIFS('Loan Payoff Calculator'!$E$30:$E$403,'Loan Payoff Calculator'!$C$30:$C$403,"&gt;="&amp;DATE(E234,1,1),'Loan Payoff Calculator'!$C$30:$C$403,"&lt;="&amp;DATE(E234,12,31)))</f>
        <v>#N/A</v>
      </c>
      <c r="G234" s="14" t="e">
        <f>IF(E234="","",SUMIFS('Loan Payoff Calculator'!$F$30:$F$403,'Loan Payoff Calculator'!$C$30:$C$403,"&gt;="&amp;DATE(E234,1,1),'Loan Payoff Calculator'!$C$30:$C$403,"&lt;="&amp;DATE(E234,12,31)))</f>
        <v>#N/A</v>
      </c>
      <c r="H234" s="14" t="e">
        <f>IF(E234="","",SUMIFS('Loan Payoff Calculator'!$G$30:$G$403,'Loan Payoff Calculator'!$C$30:$C$403,"&gt;="&amp;DATE(E234,1,1),'Loan Payoff Calculator'!$C$30:$C$403,"&lt;="&amp;DATE(E234,12,31)))</f>
        <v>#N/A</v>
      </c>
      <c r="I234" s="14" t="e">
        <f t="shared" si="7"/>
        <v>#N/A</v>
      </c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8" x14ac:dyDescent="0.35">
      <c r="A235" s="7"/>
      <c r="B235" s="7"/>
      <c r="C235" s="7"/>
      <c r="D235" s="7"/>
      <c r="E235" s="10" t="e">
        <f t="shared" si="6"/>
        <v>#N/A</v>
      </c>
      <c r="F235" s="14" t="e">
        <f>IF(E235="","",SUMIFS('Loan Payoff Calculator'!$E$30:$E$403,'Loan Payoff Calculator'!$C$30:$C$403,"&gt;="&amp;DATE(E235,1,1),'Loan Payoff Calculator'!$C$30:$C$403,"&lt;="&amp;DATE(E235,12,31)))</f>
        <v>#N/A</v>
      </c>
      <c r="G235" s="14" t="e">
        <f>IF(E235="","",SUMIFS('Loan Payoff Calculator'!$F$30:$F$403,'Loan Payoff Calculator'!$C$30:$C$403,"&gt;="&amp;DATE(E235,1,1),'Loan Payoff Calculator'!$C$30:$C$403,"&lt;="&amp;DATE(E235,12,31)))</f>
        <v>#N/A</v>
      </c>
      <c r="H235" s="14" t="e">
        <f>IF(E235="","",SUMIFS('Loan Payoff Calculator'!$G$30:$G$403,'Loan Payoff Calculator'!$C$30:$C$403,"&gt;="&amp;DATE(E235,1,1),'Loan Payoff Calculator'!$C$30:$C$403,"&lt;="&amp;DATE(E235,12,31)))</f>
        <v>#N/A</v>
      </c>
      <c r="I235" s="14" t="e">
        <f t="shared" si="7"/>
        <v>#N/A</v>
      </c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8" x14ac:dyDescent="0.35">
      <c r="A236" s="7"/>
      <c r="B236" s="7"/>
      <c r="C236" s="7"/>
      <c r="D236" s="7"/>
      <c r="E236" s="10" t="e">
        <f t="shared" si="6"/>
        <v>#N/A</v>
      </c>
      <c r="F236" s="14" t="e">
        <f>IF(E236="","",SUMIFS('Loan Payoff Calculator'!$E$30:$E$403,'Loan Payoff Calculator'!$C$30:$C$403,"&gt;="&amp;DATE(E236,1,1),'Loan Payoff Calculator'!$C$30:$C$403,"&lt;="&amp;DATE(E236,12,31)))</f>
        <v>#N/A</v>
      </c>
      <c r="G236" s="14" t="e">
        <f>IF(E236="","",SUMIFS('Loan Payoff Calculator'!$F$30:$F$403,'Loan Payoff Calculator'!$C$30:$C$403,"&gt;="&amp;DATE(E236,1,1),'Loan Payoff Calculator'!$C$30:$C$403,"&lt;="&amp;DATE(E236,12,31)))</f>
        <v>#N/A</v>
      </c>
      <c r="H236" s="14" t="e">
        <f>IF(E236="","",SUMIFS('Loan Payoff Calculator'!$G$30:$G$403,'Loan Payoff Calculator'!$C$30:$C$403,"&gt;="&amp;DATE(E236,1,1),'Loan Payoff Calculator'!$C$30:$C$403,"&lt;="&amp;DATE(E236,12,31)))</f>
        <v>#N/A</v>
      </c>
      <c r="I236" s="14" t="e">
        <f t="shared" si="7"/>
        <v>#N/A</v>
      </c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8" x14ac:dyDescent="0.35">
      <c r="A237" s="7"/>
      <c r="B237" s="7"/>
      <c r="C237" s="7"/>
      <c r="D237" s="7"/>
      <c r="E237" s="10" t="e">
        <f t="shared" si="6"/>
        <v>#N/A</v>
      </c>
      <c r="F237" s="14" t="e">
        <f>IF(E237="","",SUMIFS('Loan Payoff Calculator'!$E$30:$E$403,'Loan Payoff Calculator'!$C$30:$C$403,"&gt;="&amp;DATE(E237,1,1),'Loan Payoff Calculator'!$C$30:$C$403,"&lt;="&amp;DATE(E237,12,31)))</f>
        <v>#N/A</v>
      </c>
      <c r="G237" s="14" t="e">
        <f>IF(E237="","",SUMIFS('Loan Payoff Calculator'!$F$30:$F$403,'Loan Payoff Calculator'!$C$30:$C$403,"&gt;="&amp;DATE(E237,1,1),'Loan Payoff Calculator'!$C$30:$C$403,"&lt;="&amp;DATE(E237,12,31)))</f>
        <v>#N/A</v>
      </c>
      <c r="H237" s="14" t="e">
        <f>IF(E237="","",SUMIFS('Loan Payoff Calculator'!$G$30:$G$403,'Loan Payoff Calculator'!$C$30:$C$403,"&gt;="&amp;DATE(E237,1,1),'Loan Payoff Calculator'!$C$30:$C$403,"&lt;="&amp;DATE(E237,12,31)))</f>
        <v>#N/A</v>
      </c>
      <c r="I237" s="14" t="e">
        <f t="shared" si="7"/>
        <v>#N/A</v>
      </c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8" x14ac:dyDescent="0.35">
      <c r="A238" s="7"/>
      <c r="B238" s="7"/>
      <c r="C238" s="7"/>
      <c r="D238" s="7"/>
      <c r="E238" s="10" t="e">
        <f t="shared" si="6"/>
        <v>#N/A</v>
      </c>
      <c r="F238" s="14" t="e">
        <f>IF(E238="","",SUMIFS('Loan Payoff Calculator'!$E$30:$E$403,'Loan Payoff Calculator'!$C$30:$C$403,"&gt;="&amp;DATE(E238,1,1),'Loan Payoff Calculator'!$C$30:$C$403,"&lt;="&amp;DATE(E238,12,31)))</f>
        <v>#N/A</v>
      </c>
      <c r="G238" s="14" t="e">
        <f>IF(E238="","",SUMIFS('Loan Payoff Calculator'!$F$30:$F$403,'Loan Payoff Calculator'!$C$30:$C$403,"&gt;="&amp;DATE(E238,1,1),'Loan Payoff Calculator'!$C$30:$C$403,"&lt;="&amp;DATE(E238,12,31)))</f>
        <v>#N/A</v>
      </c>
      <c r="H238" s="14" t="e">
        <f>IF(E238="","",SUMIFS('Loan Payoff Calculator'!$G$30:$G$403,'Loan Payoff Calculator'!$C$30:$C$403,"&gt;="&amp;DATE(E238,1,1),'Loan Payoff Calculator'!$C$30:$C$403,"&lt;="&amp;DATE(E238,12,31)))</f>
        <v>#N/A</v>
      </c>
      <c r="I238" s="14" t="e">
        <f t="shared" si="7"/>
        <v>#N/A</v>
      </c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8" x14ac:dyDescent="0.35">
      <c r="A239" s="7"/>
      <c r="B239" s="7"/>
      <c r="C239" s="7"/>
      <c r="D239" s="7"/>
      <c r="E239" s="10" t="e">
        <f t="shared" si="6"/>
        <v>#N/A</v>
      </c>
      <c r="F239" s="14" t="e">
        <f>IF(E239="","",SUMIFS('Loan Payoff Calculator'!$E$30:$E$403,'Loan Payoff Calculator'!$C$30:$C$403,"&gt;="&amp;DATE(E239,1,1),'Loan Payoff Calculator'!$C$30:$C$403,"&lt;="&amp;DATE(E239,12,31)))</f>
        <v>#N/A</v>
      </c>
      <c r="G239" s="14" t="e">
        <f>IF(E239="","",SUMIFS('Loan Payoff Calculator'!$F$30:$F$403,'Loan Payoff Calculator'!$C$30:$C$403,"&gt;="&amp;DATE(E239,1,1),'Loan Payoff Calculator'!$C$30:$C$403,"&lt;="&amp;DATE(E239,12,31)))</f>
        <v>#N/A</v>
      </c>
      <c r="H239" s="14" t="e">
        <f>IF(E239="","",SUMIFS('Loan Payoff Calculator'!$G$30:$G$403,'Loan Payoff Calculator'!$C$30:$C$403,"&gt;="&amp;DATE(E239,1,1),'Loan Payoff Calculator'!$C$30:$C$403,"&lt;="&amp;DATE(E239,12,31)))</f>
        <v>#N/A</v>
      </c>
      <c r="I239" s="14" t="e">
        <f t="shared" si="7"/>
        <v>#N/A</v>
      </c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8" x14ac:dyDescent="0.35">
      <c r="A240" s="7"/>
      <c r="B240" s="7"/>
      <c r="C240" s="7"/>
      <c r="D240" s="7"/>
      <c r="E240" s="10" t="e">
        <f t="shared" si="6"/>
        <v>#N/A</v>
      </c>
      <c r="F240" s="14" t="e">
        <f>IF(E240="","",SUMIFS('Loan Payoff Calculator'!$E$30:$E$403,'Loan Payoff Calculator'!$C$30:$C$403,"&gt;="&amp;DATE(E240,1,1),'Loan Payoff Calculator'!$C$30:$C$403,"&lt;="&amp;DATE(E240,12,31)))</f>
        <v>#N/A</v>
      </c>
      <c r="G240" s="14" t="e">
        <f>IF(E240="","",SUMIFS('Loan Payoff Calculator'!$F$30:$F$403,'Loan Payoff Calculator'!$C$30:$C$403,"&gt;="&amp;DATE(E240,1,1),'Loan Payoff Calculator'!$C$30:$C$403,"&lt;="&amp;DATE(E240,12,31)))</f>
        <v>#N/A</v>
      </c>
      <c r="H240" s="14" t="e">
        <f>IF(E240="","",SUMIFS('Loan Payoff Calculator'!$G$30:$G$403,'Loan Payoff Calculator'!$C$30:$C$403,"&gt;="&amp;DATE(E240,1,1),'Loan Payoff Calculator'!$C$30:$C$403,"&lt;="&amp;DATE(E240,12,31)))</f>
        <v>#N/A</v>
      </c>
      <c r="I240" s="14" t="e">
        <f t="shared" si="7"/>
        <v>#N/A</v>
      </c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8" x14ac:dyDescent="0.35">
      <c r="A241" s="7"/>
      <c r="B241" s="7"/>
      <c r="C241" s="7"/>
      <c r="D241" s="7"/>
      <c r="E241" s="10" t="e">
        <f t="shared" si="6"/>
        <v>#N/A</v>
      </c>
      <c r="F241" s="14" t="e">
        <f>IF(E241="","",SUMIFS('Loan Payoff Calculator'!$E$30:$E$403,'Loan Payoff Calculator'!$C$30:$C$403,"&gt;="&amp;DATE(E241,1,1),'Loan Payoff Calculator'!$C$30:$C$403,"&lt;="&amp;DATE(E241,12,31)))</f>
        <v>#N/A</v>
      </c>
      <c r="G241" s="14" t="e">
        <f>IF(E241="","",SUMIFS('Loan Payoff Calculator'!$F$30:$F$403,'Loan Payoff Calculator'!$C$30:$C$403,"&gt;="&amp;DATE(E241,1,1),'Loan Payoff Calculator'!$C$30:$C$403,"&lt;="&amp;DATE(E241,12,31)))</f>
        <v>#N/A</v>
      </c>
      <c r="H241" s="14" t="e">
        <f>IF(E241="","",SUMIFS('Loan Payoff Calculator'!$G$30:$G$403,'Loan Payoff Calculator'!$C$30:$C$403,"&gt;="&amp;DATE(E241,1,1),'Loan Payoff Calculator'!$C$30:$C$403,"&lt;="&amp;DATE(E241,12,31)))</f>
        <v>#N/A</v>
      </c>
      <c r="I241" s="14" t="e">
        <f t="shared" si="7"/>
        <v>#N/A</v>
      </c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8" x14ac:dyDescent="0.35">
      <c r="A242" s="7"/>
      <c r="B242" s="7"/>
      <c r="C242" s="7"/>
      <c r="D242" s="7"/>
      <c r="E242" s="10" t="e">
        <f t="shared" si="6"/>
        <v>#N/A</v>
      </c>
      <c r="F242" s="14" t="e">
        <f>IF(E242="","",SUMIFS('Loan Payoff Calculator'!$E$30:$E$403,'Loan Payoff Calculator'!$C$30:$C$403,"&gt;="&amp;DATE(E242,1,1),'Loan Payoff Calculator'!$C$30:$C$403,"&lt;="&amp;DATE(E242,12,31)))</f>
        <v>#N/A</v>
      </c>
      <c r="G242" s="14" t="e">
        <f>IF(E242="","",SUMIFS('Loan Payoff Calculator'!$F$30:$F$403,'Loan Payoff Calculator'!$C$30:$C$403,"&gt;="&amp;DATE(E242,1,1),'Loan Payoff Calculator'!$C$30:$C$403,"&lt;="&amp;DATE(E242,12,31)))</f>
        <v>#N/A</v>
      </c>
      <c r="H242" s="14" t="e">
        <f>IF(E242="","",SUMIFS('Loan Payoff Calculator'!$G$30:$G$403,'Loan Payoff Calculator'!$C$30:$C$403,"&gt;="&amp;DATE(E242,1,1),'Loan Payoff Calculator'!$C$30:$C$403,"&lt;="&amp;DATE(E242,12,31)))</f>
        <v>#N/A</v>
      </c>
      <c r="I242" s="14" t="e">
        <f t="shared" si="7"/>
        <v>#N/A</v>
      </c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8" x14ac:dyDescent="0.35">
      <c r="A243" s="7"/>
      <c r="B243" s="7"/>
      <c r="C243" s="7"/>
      <c r="D243" s="7"/>
      <c r="E243" s="10" t="e">
        <f t="shared" si="6"/>
        <v>#N/A</v>
      </c>
      <c r="F243" s="14" t="e">
        <f>IF(E243="","",SUMIFS('Loan Payoff Calculator'!$E$30:$E$403,'Loan Payoff Calculator'!$C$30:$C$403,"&gt;="&amp;DATE(E243,1,1),'Loan Payoff Calculator'!$C$30:$C$403,"&lt;="&amp;DATE(E243,12,31)))</f>
        <v>#N/A</v>
      </c>
      <c r="G243" s="14" t="e">
        <f>IF(E243="","",SUMIFS('Loan Payoff Calculator'!$F$30:$F$403,'Loan Payoff Calculator'!$C$30:$C$403,"&gt;="&amp;DATE(E243,1,1),'Loan Payoff Calculator'!$C$30:$C$403,"&lt;="&amp;DATE(E243,12,31)))</f>
        <v>#N/A</v>
      </c>
      <c r="H243" s="14" t="e">
        <f>IF(E243="","",SUMIFS('Loan Payoff Calculator'!$G$30:$G$403,'Loan Payoff Calculator'!$C$30:$C$403,"&gt;="&amp;DATE(E243,1,1),'Loan Payoff Calculator'!$C$30:$C$403,"&lt;="&amp;DATE(E243,12,31)))</f>
        <v>#N/A</v>
      </c>
      <c r="I243" s="14" t="e">
        <f t="shared" si="7"/>
        <v>#N/A</v>
      </c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8" x14ac:dyDescent="0.35">
      <c r="A244" s="7"/>
      <c r="B244" s="7"/>
      <c r="C244" s="7"/>
      <c r="D244" s="7"/>
      <c r="E244" s="10" t="e">
        <f t="shared" si="6"/>
        <v>#N/A</v>
      </c>
      <c r="F244" s="14" t="e">
        <f>IF(E244="","",SUMIFS('Loan Payoff Calculator'!$E$30:$E$403,'Loan Payoff Calculator'!$C$30:$C$403,"&gt;="&amp;DATE(E244,1,1),'Loan Payoff Calculator'!$C$30:$C$403,"&lt;="&amp;DATE(E244,12,31)))</f>
        <v>#N/A</v>
      </c>
      <c r="G244" s="14" t="e">
        <f>IF(E244="","",SUMIFS('Loan Payoff Calculator'!$F$30:$F$403,'Loan Payoff Calculator'!$C$30:$C$403,"&gt;="&amp;DATE(E244,1,1),'Loan Payoff Calculator'!$C$30:$C$403,"&lt;="&amp;DATE(E244,12,31)))</f>
        <v>#N/A</v>
      </c>
      <c r="H244" s="14" t="e">
        <f>IF(E244="","",SUMIFS('Loan Payoff Calculator'!$G$30:$G$403,'Loan Payoff Calculator'!$C$30:$C$403,"&gt;="&amp;DATE(E244,1,1),'Loan Payoff Calculator'!$C$30:$C$403,"&lt;="&amp;DATE(E244,12,31)))</f>
        <v>#N/A</v>
      </c>
      <c r="I244" s="14" t="e">
        <f t="shared" si="7"/>
        <v>#N/A</v>
      </c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8" x14ac:dyDescent="0.35">
      <c r="A245" s="7"/>
      <c r="B245" s="7"/>
      <c r="C245" s="7"/>
      <c r="D245" s="7"/>
      <c r="E245" s="10" t="e">
        <f t="shared" si="6"/>
        <v>#N/A</v>
      </c>
      <c r="F245" s="14" t="e">
        <f>IF(E245="","",SUMIFS('Loan Payoff Calculator'!$E$30:$E$403,'Loan Payoff Calculator'!$C$30:$C$403,"&gt;="&amp;DATE(E245,1,1),'Loan Payoff Calculator'!$C$30:$C$403,"&lt;="&amp;DATE(E245,12,31)))</f>
        <v>#N/A</v>
      </c>
      <c r="G245" s="14" t="e">
        <f>IF(E245="","",SUMIFS('Loan Payoff Calculator'!$F$30:$F$403,'Loan Payoff Calculator'!$C$30:$C$403,"&gt;="&amp;DATE(E245,1,1),'Loan Payoff Calculator'!$C$30:$C$403,"&lt;="&amp;DATE(E245,12,31)))</f>
        <v>#N/A</v>
      </c>
      <c r="H245" s="14" t="e">
        <f>IF(E245="","",SUMIFS('Loan Payoff Calculator'!$G$30:$G$403,'Loan Payoff Calculator'!$C$30:$C$403,"&gt;="&amp;DATE(E245,1,1),'Loan Payoff Calculator'!$C$30:$C$403,"&lt;="&amp;DATE(E245,12,31)))</f>
        <v>#N/A</v>
      </c>
      <c r="I245" s="14" t="e">
        <f t="shared" si="7"/>
        <v>#N/A</v>
      </c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8" x14ac:dyDescent="0.35">
      <c r="A246" s="7"/>
      <c r="B246" s="7"/>
      <c r="C246" s="7"/>
      <c r="D246" s="7"/>
      <c r="E246" s="10" t="e">
        <f t="shared" si="6"/>
        <v>#N/A</v>
      </c>
      <c r="F246" s="14" t="e">
        <f>IF(E246="","",SUMIFS('Loan Payoff Calculator'!$E$30:$E$403,'Loan Payoff Calculator'!$C$30:$C$403,"&gt;="&amp;DATE(E246,1,1),'Loan Payoff Calculator'!$C$30:$C$403,"&lt;="&amp;DATE(E246,12,31)))</f>
        <v>#N/A</v>
      </c>
      <c r="G246" s="14" t="e">
        <f>IF(E246="","",SUMIFS('Loan Payoff Calculator'!$F$30:$F$403,'Loan Payoff Calculator'!$C$30:$C$403,"&gt;="&amp;DATE(E246,1,1),'Loan Payoff Calculator'!$C$30:$C$403,"&lt;="&amp;DATE(E246,12,31)))</f>
        <v>#N/A</v>
      </c>
      <c r="H246" s="14" t="e">
        <f>IF(E246="","",SUMIFS('Loan Payoff Calculator'!$G$30:$G$403,'Loan Payoff Calculator'!$C$30:$C$403,"&gt;="&amp;DATE(E246,1,1),'Loan Payoff Calculator'!$C$30:$C$403,"&lt;="&amp;DATE(E246,12,31)))</f>
        <v>#N/A</v>
      </c>
      <c r="I246" s="14" t="e">
        <f t="shared" si="7"/>
        <v>#N/A</v>
      </c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8" x14ac:dyDescent="0.35">
      <c r="A247" s="7"/>
      <c r="B247" s="7"/>
      <c r="C247" s="7"/>
      <c r="D247" s="7"/>
      <c r="E247" s="10" t="e">
        <f t="shared" si="6"/>
        <v>#N/A</v>
      </c>
      <c r="F247" s="14" t="e">
        <f>IF(E247="","",SUMIFS('Loan Payoff Calculator'!$E$30:$E$403,'Loan Payoff Calculator'!$C$30:$C$403,"&gt;="&amp;DATE(E247,1,1),'Loan Payoff Calculator'!$C$30:$C$403,"&lt;="&amp;DATE(E247,12,31)))</f>
        <v>#N/A</v>
      </c>
      <c r="G247" s="14" t="e">
        <f>IF(E247="","",SUMIFS('Loan Payoff Calculator'!$F$30:$F$403,'Loan Payoff Calculator'!$C$30:$C$403,"&gt;="&amp;DATE(E247,1,1),'Loan Payoff Calculator'!$C$30:$C$403,"&lt;="&amp;DATE(E247,12,31)))</f>
        <v>#N/A</v>
      </c>
      <c r="H247" s="14" t="e">
        <f>IF(E247="","",SUMIFS('Loan Payoff Calculator'!$G$30:$G$403,'Loan Payoff Calculator'!$C$30:$C$403,"&gt;="&amp;DATE(E247,1,1),'Loan Payoff Calculator'!$C$30:$C$403,"&lt;="&amp;DATE(E247,12,31)))</f>
        <v>#N/A</v>
      </c>
      <c r="I247" s="14" t="e">
        <f t="shared" si="7"/>
        <v>#N/A</v>
      </c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8" x14ac:dyDescent="0.35">
      <c r="A248" s="7"/>
      <c r="B248" s="7"/>
      <c r="C248" s="7"/>
      <c r="D248" s="7"/>
      <c r="E248" s="10" t="e">
        <f t="shared" si="6"/>
        <v>#N/A</v>
      </c>
      <c r="F248" s="14" t="e">
        <f>IF(E248="","",SUMIFS('Loan Payoff Calculator'!$E$30:$E$403,'Loan Payoff Calculator'!$C$30:$C$403,"&gt;="&amp;DATE(E248,1,1),'Loan Payoff Calculator'!$C$30:$C$403,"&lt;="&amp;DATE(E248,12,31)))</f>
        <v>#N/A</v>
      </c>
      <c r="G248" s="14" t="e">
        <f>IF(E248="","",SUMIFS('Loan Payoff Calculator'!$F$30:$F$403,'Loan Payoff Calculator'!$C$30:$C$403,"&gt;="&amp;DATE(E248,1,1),'Loan Payoff Calculator'!$C$30:$C$403,"&lt;="&amp;DATE(E248,12,31)))</f>
        <v>#N/A</v>
      </c>
      <c r="H248" s="14" t="e">
        <f>IF(E248="","",SUMIFS('Loan Payoff Calculator'!$G$30:$G$403,'Loan Payoff Calculator'!$C$30:$C$403,"&gt;="&amp;DATE(E248,1,1),'Loan Payoff Calculator'!$C$30:$C$403,"&lt;="&amp;DATE(E248,12,31)))</f>
        <v>#N/A</v>
      </c>
      <c r="I248" s="14" t="e">
        <f t="shared" si="7"/>
        <v>#N/A</v>
      </c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8" x14ac:dyDescent="0.35">
      <c r="A249" s="7"/>
      <c r="B249" s="7"/>
      <c r="C249" s="7"/>
      <c r="D249" s="7"/>
      <c r="E249" s="10" t="e">
        <f t="shared" si="6"/>
        <v>#N/A</v>
      </c>
      <c r="F249" s="14" t="e">
        <f>IF(E249="","",SUMIFS('Loan Payoff Calculator'!$E$30:$E$403,'Loan Payoff Calculator'!$C$30:$C$403,"&gt;="&amp;DATE(E249,1,1),'Loan Payoff Calculator'!$C$30:$C$403,"&lt;="&amp;DATE(E249,12,31)))</f>
        <v>#N/A</v>
      </c>
      <c r="G249" s="14" t="e">
        <f>IF(E249="","",SUMIFS('Loan Payoff Calculator'!$F$30:$F$403,'Loan Payoff Calculator'!$C$30:$C$403,"&gt;="&amp;DATE(E249,1,1),'Loan Payoff Calculator'!$C$30:$C$403,"&lt;="&amp;DATE(E249,12,31)))</f>
        <v>#N/A</v>
      </c>
      <c r="H249" s="14" t="e">
        <f>IF(E249="","",SUMIFS('Loan Payoff Calculator'!$G$30:$G$403,'Loan Payoff Calculator'!$C$30:$C$403,"&gt;="&amp;DATE(E249,1,1),'Loan Payoff Calculator'!$C$30:$C$403,"&lt;="&amp;DATE(E249,12,31)))</f>
        <v>#N/A</v>
      </c>
      <c r="I249" s="14" t="e">
        <f t="shared" si="7"/>
        <v>#N/A</v>
      </c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8" x14ac:dyDescent="0.35">
      <c r="A250" s="7"/>
      <c r="B250" s="7"/>
      <c r="C250" s="7"/>
      <c r="D250" s="7"/>
      <c r="E250" s="10" t="e">
        <f t="shared" si="6"/>
        <v>#N/A</v>
      </c>
      <c r="F250" s="14" t="e">
        <f>IF(E250="","",SUMIFS('Loan Payoff Calculator'!$E$30:$E$403,'Loan Payoff Calculator'!$C$30:$C$403,"&gt;="&amp;DATE(E250,1,1),'Loan Payoff Calculator'!$C$30:$C$403,"&lt;="&amp;DATE(E250,12,31)))</f>
        <v>#N/A</v>
      </c>
      <c r="G250" s="14" t="e">
        <f>IF(E250="","",SUMIFS('Loan Payoff Calculator'!$F$30:$F$403,'Loan Payoff Calculator'!$C$30:$C$403,"&gt;="&amp;DATE(E250,1,1),'Loan Payoff Calculator'!$C$30:$C$403,"&lt;="&amp;DATE(E250,12,31)))</f>
        <v>#N/A</v>
      </c>
      <c r="H250" s="14" t="e">
        <f>IF(E250="","",SUMIFS('Loan Payoff Calculator'!$G$30:$G$403,'Loan Payoff Calculator'!$C$30:$C$403,"&gt;="&amp;DATE(E250,1,1),'Loan Payoff Calculator'!$C$30:$C$403,"&lt;="&amp;DATE(E250,12,31)))</f>
        <v>#N/A</v>
      </c>
      <c r="I250" s="14" t="e">
        <f t="shared" si="7"/>
        <v>#N/A</v>
      </c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8" x14ac:dyDescent="0.35">
      <c r="A251" s="7"/>
      <c r="B251" s="7"/>
      <c r="C251" s="7"/>
      <c r="D251" s="7"/>
      <c r="E251" s="10" t="e">
        <f t="shared" si="6"/>
        <v>#N/A</v>
      </c>
      <c r="F251" s="14" t="e">
        <f>IF(E251="","",SUMIFS('Loan Payoff Calculator'!$E$30:$E$403,'Loan Payoff Calculator'!$C$30:$C$403,"&gt;="&amp;DATE(E251,1,1),'Loan Payoff Calculator'!$C$30:$C$403,"&lt;="&amp;DATE(E251,12,31)))</f>
        <v>#N/A</v>
      </c>
      <c r="G251" s="14" t="e">
        <f>IF(E251="","",SUMIFS('Loan Payoff Calculator'!$F$30:$F$403,'Loan Payoff Calculator'!$C$30:$C$403,"&gt;="&amp;DATE(E251,1,1),'Loan Payoff Calculator'!$C$30:$C$403,"&lt;="&amp;DATE(E251,12,31)))</f>
        <v>#N/A</v>
      </c>
      <c r="H251" s="14" t="e">
        <f>IF(E251="","",SUMIFS('Loan Payoff Calculator'!$G$30:$G$403,'Loan Payoff Calculator'!$C$30:$C$403,"&gt;="&amp;DATE(E251,1,1),'Loan Payoff Calculator'!$C$30:$C$403,"&lt;="&amp;DATE(E251,12,31)))</f>
        <v>#N/A</v>
      </c>
      <c r="I251" s="14" t="e">
        <f t="shared" si="7"/>
        <v>#N/A</v>
      </c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8" x14ac:dyDescent="0.35">
      <c r="A252" s="7"/>
      <c r="B252" s="7"/>
      <c r="C252" s="7"/>
      <c r="D252" s="7"/>
      <c r="E252" s="10" t="e">
        <f t="shared" si="6"/>
        <v>#N/A</v>
      </c>
      <c r="F252" s="14" t="e">
        <f>IF(E252="","",SUMIFS('Loan Payoff Calculator'!$E$30:$E$403,'Loan Payoff Calculator'!$C$30:$C$403,"&gt;="&amp;DATE(E252,1,1),'Loan Payoff Calculator'!$C$30:$C$403,"&lt;="&amp;DATE(E252,12,31)))</f>
        <v>#N/A</v>
      </c>
      <c r="G252" s="14" t="e">
        <f>IF(E252="","",SUMIFS('Loan Payoff Calculator'!$F$30:$F$403,'Loan Payoff Calculator'!$C$30:$C$403,"&gt;="&amp;DATE(E252,1,1),'Loan Payoff Calculator'!$C$30:$C$403,"&lt;="&amp;DATE(E252,12,31)))</f>
        <v>#N/A</v>
      </c>
      <c r="H252" s="14" t="e">
        <f>IF(E252="","",SUMIFS('Loan Payoff Calculator'!$G$30:$G$403,'Loan Payoff Calculator'!$C$30:$C$403,"&gt;="&amp;DATE(E252,1,1),'Loan Payoff Calculator'!$C$30:$C$403,"&lt;="&amp;DATE(E252,12,31)))</f>
        <v>#N/A</v>
      </c>
      <c r="I252" s="14" t="e">
        <f t="shared" si="7"/>
        <v>#N/A</v>
      </c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8" x14ac:dyDescent="0.35">
      <c r="A253" s="7"/>
      <c r="B253" s="7"/>
      <c r="C253" s="7"/>
      <c r="D253" s="7"/>
      <c r="E253" s="10" t="e">
        <f t="shared" si="6"/>
        <v>#N/A</v>
      </c>
      <c r="F253" s="14" t="e">
        <f>IF(E253="","",SUMIFS('Loan Payoff Calculator'!$E$30:$E$403,'Loan Payoff Calculator'!$C$30:$C$403,"&gt;="&amp;DATE(E253,1,1),'Loan Payoff Calculator'!$C$30:$C$403,"&lt;="&amp;DATE(E253,12,31)))</f>
        <v>#N/A</v>
      </c>
      <c r="G253" s="14" t="e">
        <f>IF(E253="","",SUMIFS('Loan Payoff Calculator'!$F$30:$F$403,'Loan Payoff Calculator'!$C$30:$C$403,"&gt;="&amp;DATE(E253,1,1),'Loan Payoff Calculator'!$C$30:$C$403,"&lt;="&amp;DATE(E253,12,31)))</f>
        <v>#N/A</v>
      </c>
      <c r="H253" s="14" t="e">
        <f>IF(E253="","",SUMIFS('Loan Payoff Calculator'!$G$30:$G$403,'Loan Payoff Calculator'!$C$30:$C$403,"&gt;="&amp;DATE(E253,1,1),'Loan Payoff Calculator'!$C$30:$C$403,"&lt;="&amp;DATE(E253,12,31)))</f>
        <v>#N/A</v>
      </c>
      <c r="I253" s="14" t="e">
        <f t="shared" si="7"/>
        <v>#N/A</v>
      </c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8" x14ac:dyDescent="0.35">
      <c r="A254" s="7"/>
      <c r="B254" s="7"/>
      <c r="C254" s="7"/>
      <c r="D254" s="7"/>
      <c r="E254" s="10" t="e">
        <f t="shared" si="6"/>
        <v>#N/A</v>
      </c>
      <c r="F254" s="14" t="e">
        <f>IF(E254="","",SUMIFS('Loan Payoff Calculator'!$E$30:$E$403,'Loan Payoff Calculator'!$C$30:$C$403,"&gt;="&amp;DATE(E254,1,1),'Loan Payoff Calculator'!$C$30:$C$403,"&lt;="&amp;DATE(E254,12,31)))</f>
        <v>#N/A</v>
      </c>
      <c r="G254" s="14" t="e">
        <f>IF(E254="","",SUMIFS('Loan Payoff Calculator'!$F$30:$F$403,'Loan Payoff Calculator'!$C$30:$C$403,"&gt;="&amp;DATE(E254,1,1),'Loan Payoff Calculator'!$C$30:$C$403,"&lt;="&amp;DATE(E254,12,31)))</f>
        <v>#N/A</v>
      </c>
      <c r="H254" s="14" t="e">
        <f>IF(E254="","",SUMIFS('Loan Payoff Calculator'!$G$30:$G$403,'Loan Payoff Calculator'!$C$30:$C$403,"&gt;="&amp;DATE(E254,1,1),'Loan Payoff Calculator'!$C$30:$C$403,"&lt;="&amp;DATE(E254,12,31)))</f>
        <v>#N/A</v>
      </c>
      <c r="I254" s="14" t="e">
        <f t="shared" si="7"/>
        <v>#N/A</v>
      </c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8" x14ac:dyDescent="0.35">
      <c r="A255" s="7"/>
      <c r="B255" s="7"/>
      <c r="C255" s="7"/>
      <c r="D255" s="7"/>
      <c r="E255" s="10" t="e">
        <f t="shared" si="6"/>
        <v>#N/A</v>
      </c>
      <c r="F255" s="14" t="e">
        <f>IF(E255="","",SUMIFS('Loan Payoff Calculator'!$E$30:$E$403,'Loan Payoff Calculator'!$C$30:$C$403,"&gt;="&amp;DATE(E255,1,1),'Loan Payoff Calculator'!$C$30:$C$403,"&lt;="&amp;DATE(E255,12,31)))</f>
        <v>#N/A</v>
      </c>
      <c r="G255" s="14" t="e">
        <f>IF(E255="","",SUMIFS('Loan Payoff Calculator'!$F$30:$F$403,'Loan Payoff Calculator'!$C$30:$C$403,"&gt;="&amp;DATE(E255,1,1),'Loan Payoff Calculator'!$C$30:$C$403,"&lt;="&amp;DATE(E255,12,31)))</f>
        <v>#N/A</v>
      </c>
      <c r="H255" s="14" t="e">
        <f>IF(E255="","",SUMIFS('Loan Payoff Calculator'!$G$30:$G$403,'Loan Payoff Calculator'!$C$30:$C$403,"&gt;="&amp;DATE(E255,1,1),'Loan Payoff Calculator'!$C$30:$C$403,"&lt;="&amp;DATE(E255,12,31)))</f>
        <v>#N/A</v>
      </c>
      <c r="I255" s="14" t="e">
        <f t="shared" si="7"/>
        <v>#N/A</v>
      </c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8" x14ac:dyDescent="0.35">
      <c r="A256" s="7"/>
      <c r="B256" s="7"/>
      <c r="C256" s="7"/>
      <c r="D256" s="7"/>
      <c r="E256" s="10" t="e">
        <f t="shared" si="6"/>
        <v>#N/A</v>
      </c>
      <c r="F256" s="14" t="e">
        <f>IF(E256="","",SUMIFS('Loan Payoff Calculator'!$E$30:$E$403,'Loan Payoff Calculator'!$C$30:$C$403,"&gt;="&amp;DATE(E256,1,1),'Loan Payoff Calculator'!$C$30:$C$403,"&lt;="&amp;DATE(E256,12,31)))</f>
        <v>#N/A</v>
      </c>
      <c r="G256" s="14" t="e">
        <f>IF(E256="","",SUMIFS('Loan Payoff Calculator'!$F$30:$F$403,'Loan Payoff Calculator'!$C$30:$C$403,"&gt;="&amp;DATE(E256,1,1),'Loan Payoff Calculator'!$C$30:$C$403,"&lt;="&amp;DATE(E256,12,31)))</f>
        <v>#N/A</v>
      </c>
      <c r="H256" s="14" t="e">
        <f>IF(E256="","",SUMIFS('Loan Payoff Calculator'!$G$30:$G$403,'Loan Payoff Calculator'!$C$30:$C$403,"&gt;="&amp;DATE(E256,1,1),'Loan Payoff Calculator'!$C$30:$C$403,"&lt;="&amp;DATE(E256,12,31)))</f>
        <v>#N/A</v>
      </c>
      <c r="I256" s="14" t="e">
        <f t="shared" si="7"/>
        <v>#N/A</v>
      </c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8" x14ac:dyDescent="0.35">
      <c r="A257" s="7"/>
      <c r="B257" s="7"/>
      <c r="C257" s="7"/>
      <c r="D257" s="7"/>
      <c r="E257" s="10" t="e">
        <f t="shared" si="6"/>
        <v>#N/A</v>
      </c>
      <c r="F257" s="14" t="e">
        <f>IF(E257="","",SUMIFS('Loan Payoff Calculator'!$E$30:$E$403,'Loan Payoff Calculator'!$C$30:$C$403,"&gt;="&amp;DATE(E257,1,1),'Loan Payoff Calculator'!$C$30:$C$403,"&lt;="&amp;DATE(E257,12,31)))</f>
        <v>#N/A</v>
      </c>
      <c r="G257" s="14" t="e">
        <f>IF(E257="","",SUMIFS('Loan Payoff Calculator'!$F$30:$F$403,'Loan Payoff Calculator'!$C$30:$C$403,"&gt;="&amp;DATE(E257,1,1),'Loan Payoff Calculator'!$C$30:$C$403,"&lt;="&amp;DATE(E257,12,31)))</f>
        <v>#N/A</v>
      </c>
      <c r="H257" s="14" t="e">
        <f>IF(E257="","",SUMIFS('Loan Payoff Calculator'!$G$30:$G$403,'Loan Payoff Calculator'!$C$30:$C$403,"&gt;="&amp;DATE(E257,1,1),'Loan Payoff Calculator'!$C$30:$C$403,"&lt;="&amp;DATE(E257,12,31)))</f>
        <v>#N/A</v>
      </c>
      <c r="I257" s="14" t="e">
        <f t="shared" si="7"/>
        <v>#N/A</v>
      </c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8" x14ac:dyDescent="0.35">
      <c r="A258" s="7"/>
      <c r="B258" s="7"/>
      <c r="C258" s="7"/>
      <c r="D258" s="7"/>
      <c r="E258" s="10" t="e">
        <f t="shared" si="6"/>
        <v>#N/A</v>
      </c>
      <c r="F258" s="14" t="e">
        <f>IF(E258="","",SUMIFS('Loan Payoff Calculator'!$E$30:$E$403,'Loan Payoff Calculator'!$C$30:$C$403,"&gt;="&amp;DATE(E258,1,1),'Loan Payoff Calculator'!$C$30:$C$403,"&lt;="&amp;DATE(E258,12,31)))</f>
        <v>#N/A</v>
      </c>
      <c r="G258" s="14" t="e">
        <f>IF(E258="","",SUMIFS('Loan Payoff Calculator'!$F$30:$F$403,'Loan Payoff Calculator'!$C$30:$C$403,"&gt;="&amp;DATE(E258,1,1),'Loan Payoff Calculator'!$C$30:$C$403,"&lt;="&amp;DATE(E258,12,31)))</f>
        <v>#N/A</v>
      </c>
      <c r="H258" s="14" t="e">
        <f>IF(E258="","",SUMIFS('Loan Payoff Calculator'!$G$30:$G$403,'Loan Payoff Calculator'!$C$30:$C$403,"&gt;="&amp;DATE(E258,1,1),'Loan Payoff Calculator'!$C$30:$C$403,"&lt;="&amp;DATE(E258,12,31)))</f>
        <v>#N/A</v>
      </c>
      <c r="I258" s="14" t="e">
        <f t="shared" si="7"/>
        <v>#N/A</v>
      </c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8" x14ac:dyDescent="0.35">
      <c r="A259" s="7"/>
      <c r="B259" s="7"/>
      <c r="C259" s="7"/>
      <c r="D259" s="7"/>
      <c r="E259" s="10" t="e">
        <f t="shared" si="6"/>
        <v>#N/A</v>
      </c>
      <c r="F259" s="14" t="e">
        <f>IF(E259="","",SUMIFS('Loan Payoff Calculator'!$E$30:$E$403,'Loan Payoff Calculator'!$C$30:$C$403,"&gt;="&amp;DATE(E259,1,1),'Loan Payoff Calculator'!$C$30:$C$403,"&lt;="&amp;DATE(E259,12,31)))</f>
        <v>#N/A</v>
      </c>
      <c r="G259" s="14" t="e">
        <f>IF(E259="","",SUMIFS('Loan Payoff Calculator'!$F$30:$F$403,'Loan Payoff Calculator'!$C$30:$C$403,"&gt;="&amp;DATE(E259,1,1),'Loan Payoff Calculator'!$C$30:$C$403,"&lt;="&amp;DATE(E259,12,31)))</f>
        <v>#N/A</v>
      </c>
      <c r="H259" s="14" t="e">
        <f>IF(E259="","",SUMIFS('Loan Payoff Calculator'!$G$30:$G$403,'Loan Payoff Calculator'!$C$30:$C$403,"&gt;="&amp;DATE(E259,1,1),'Loan Payoff Calculator'!$C$30:$C$403,"&lt;="&amp;DATE(E259,12,31)))</f>
        <v>#N/A</v>
      </c>
      <c r="I259" s="14" t="e">
        <f t="shared" si="7"/>
        <v>#N/A</v>
      </c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8" x14ac:dyDescent="0.35">
      <c r="A260" s="7"/>
      <c r="B260" s="7"/>
      <c r="C260" s="7"/>
      <c r="D260" s="7"/>
      <c r="E260" s="10" t="e">
        <f t="shared" ref="E260:E323" si="8">IF(E259&lt;YEAR($B$9),E259+1,NA())</f>
        <v>#N/A</v>
      </c>
      <c r="F260" s="14" t="e">
        <f>IF(E260="","",SUMIFS('Loan Payoff Calculator'!$E$30:$E$403,'Loan Payoff Calculator'!$C$30:$C$403,"&gt;="&amp;DATE(E260,1,1),'Loan Payoff Calculator'!$C$30:$C$403,"&lt;="&amp;DATE(E260,12,31)))</f>
        <v>#N/A</v>
      </c>
      <c r="G260" s="14" t="e">
        <f>IF(E260="","",SUMIFS('Loan Payoff Calculator'!$F$30:$F$403,'Loan Payoff Calculator'!$C$30:$C$403,"&gt;="&amp;DATE(E260,1,1),'Loan Payoff Calculator'!$C$30:$C$403,"&lt;="&amp;DATE(E260,12,31)))</f>
        <v>#N/A</v>
      </c>
      <c r="H260" s="14" t="e">
        <f>IF(E260="","",SUMIFS('Loan Payoff Calculator'!$G$30:$G$403,'Loan Payoff Calculator'!$C$30:$C$403,"&gt;="&amp;DATE(E260,1,1),'Loan Payoff Calculator'!$C$30:$C$403,"&lt;="&amp;DATE(E260,12,31)))</f>
        <v>#N/A</v>
      </c>
      <c r="I260" s="14" t="e">
        <f t="shared" ref="I260:I323" si="9">IF(E260="","",IF(ROUND(I259,0)-ROUND((F260+H260),0)=0,0,I259-(F260+H260)))</f>
        <v>#N/A</v>
      </c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8" x14ac:dyDescent="0.35">
      <c r="A261" s="7"/>
      <c r="B261" s="7"/>
      <c r="C261" s="7"/>
      <c r="D261" s="7"/>
      <c r="E261" s="10" t="e">
        <f t="shared" si="8"/>
        <v>#N/A</v>
      </c>
      <c r="F261" s="14" t="e">
        <f>IF(E261="","",SUMIFS('Loan Payoff Calculator'!$E$30:$E$403,'Loan Payoff Calculator'!$C$30:$C$403,"&gt;="&amp;DATE(E261,1,1),'Loan Payoff Calculator'!$C$30:$C$403,"&lt;="&amp;DATE(E261,12,31)))</f>
        <v>#N/A</v>
      </c>
      <c r="G261" s="14" t="e">
        <f>IF(E261="","",SUMIFS('Loan Payoff Calculator'!$F$30:$F$403,'Loan Payoff Calculator'!$C$30:$C$403,"&gt;="&amp;DATE(E261,1,1),'Loan Payoff Calculator'!$C$30:$C$403,"&lt;="&amp;DATE(E261,12,31)))</f>
        <v>#N/A</v>
      </c>
      <c r="H261" s="14" t="e">
        <f>IF(E261="","",SUMIFS('Loan Payoff Calculator'!$G$30:$G$403,'Loan Payoff Calculator'!$C$30:$C$403,"&gt;="&amp;DATE(E261,1,1),'Loan Payoff Calculator'!$C$30:$C$403,"&lt;="&amp;DATE(E261,12,31)))</f>
        <v>#N/A</v>
      </c>
      <c r="I261" s="14" t="e">
        <f t="shared" si="9"/>
        <v>#N/A</v>
      </c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8" x14ac:dyDescent="0.35">
      <c r="A262" s="7"/>
      <c r="B262" s="7"/>
      <c r="C262" s="7"/>
      <c r="D262" s="7"/>
      <c r="E262" s="10" t="e">
        <f t="shared" si="8"/>
        <v>#N/A</v>
      </c>
      <c r="F262" s="14" t="e">
        <f>IF(E262="","",SUMIFS('Loan Payoff Calculator'!$E$30:$E$403,'Loan Payoff Calculator'!$C$30:$C$403,"&gt;="&amp;DATE(E262,1,1),'Loan Payoff Calculator'!$C$30:$C$403,"&lt;="&amp;DATE(E262,12,31)))</f>
        <v>#N/A</v>
      </c>
      <c r="G262" s="14" t="e">
        <f>IF(E262="","",SUMIFS('Loan Payoff Calculator'!$F$30:$F$403,'Loan Payoff Calculator'!$C$30:$C$403,"&gt;="&amp;DATE(E262,1,1),'Loan Payoff Calculator'!$C$30:$C$403,"&lt;="&amp;DATE(E262,12,31)))</f>
        <v>#N/A</v>
      </c>
      <c r="H262" s="14" t="e">
        <f>IF(E262="","",SUMIFS('Loan Payoff Calculator'!$G$30:$G$403,'Loan Payoff Calculator'!$C$30:$C$403,"&gt;="&amp;DATE(E262,1,1),'Loan Payoff Calculator'!$C$30:$C$403,"&lt;="&amp;DATE(E262,12,31)))</f>
        <v>#N/A</v>
      </c>
      <c r="I262" s="14" t="e">
        <f t="shared" si="9"/>
        <v>#N/A</v>
      </c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8" x14ac:dyDescent="0.35">
      <c r="A263" s="7"/>
      <c r="B263" s="7"/>
      <c r="C263" s="7"/>
      <c r="D263" s="7"/>
      <c r="E263" s="10" t="e">
        <f t="shared" si="8"/>
        <v>#N/A</v>
      </c>
      <c r="F263" s="14" t="e">
        <f>IF(E263="","",SUMIFS('Loan Payoff Calculator'!$E$30:$E$403,'Loan Payoff Calculator'!$C$30:$C$403,"&gt;="&amp;DATE(E263,1,1),'Loan Payoff Calculator'!$C$30:$C$403,"&lt;="&amp;DATE(E263,12,31)))</f>
        <v>#N/A</v>
      </c>
      <c r="G263" s="14" t="e">
        <f>IF(E263="","",SUMIFS('Loan Payoff Calculator'!$F$30:$F$403,'Loan Payoff Calculator'!$C$30:$C$403,"&gt;="&amp;DATE(E263,1,1),'Loan Payoff Calculator'!$C$30:$C$403,"&lt;="&amp;DATE(E263,12,31)))</f>
        <v>#N/A</v>
      </c>
      <c r="H263" s="14" t="e">
        <f>IF(E263="","",SUMIFS('Loan Payoff Calculator'!$G$30:$G$403,'Loan Payoff Calculator'!$C$30:$C$403,"&gt;="&amp;DATE(E263,1,1),'Loan Payoff Calculator'!$C$30:$C$403,"&lt;="&amp;DATE(E263,12,31)))</f>
        <v>#N/A</v>
      </c>
      <c r="I263" s="14" t="e">
        <f t="shared" si="9"/>
        <v>#N/A</v>
      </c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8" x14ac:dyDescent="0.35">
      <c r="A264" s="7"/>
      <c r="B264" s="7"/>
      <c r="C264" s="7"/>
      <c r="D264" s="7"/>
      <c r="E264" s="10" t="e">
        <f t="shared" si="8"/>
        <v>#N/A</v>
      </c>
      <c r="F264" s="14" t="e">
        <f>IF(E264="","",SUMIFS('Loan Payoff Calculator'!$E$30:$E$403,'Loan Payoff Calculator'!$C$30:$C$403,"&gt;="&amp;DATE(E264,1,1),'Loan Payoff Calculator'!$C$30:$C$403,"&lt;="&amp;DATE(E264,12,31)))</f>
        <v>#N/A</v>
      </c>
      <c r="G264" s="14" t="e">
        <f>IF(E264="","",SUMIFS('Loan Payoff Calculator'!$F$30:$F$403,'Loan Payoff Calculator'!$C$30:$C$403,"&gt;="&amp;DATE(E264,1,1),'Loan Payoff Calculator'!$C$30:$C$403,"&lt;="&amp;DATE(E264,12,31)))</f>
        <v>#N/A</v>
      </c>
      <c r="H264" s="14" t="e">
        <f>IF(E264="","",SUMIFS('Loan Payoff Calculator'!$G$30:$G$403,'Loan Payoff Calculator'!$C$30:$C$403,"&gt;="&amp;DATE(E264,1,1),'Loan Payoff Calculator'!$C$30:$C$403,"&lt;="&amp;DATE(E264,12,31)))</f>
        <v>#N/A</v>
      </c>
      <c r="I264" s="14" t="e">
        <f t="shared" si="9"/>
        <v>#N/A</v>
      </c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8" x14ac:dyDescent="0.35">
      <c r="A265" s="7"/>
      <c r="B265" s="7"/>
      <c r="C265" s="7"/>
      <c r="D265" s="7"/>
      <c r="E265" s="10" t="e">
        <f t="shared" si="8"/>
        <v>#N/A</v>
      </c>
      <c r="F265" s="14" t="e">
        <f>IF(E265="","",SUMIFS('Loan Payoff Calculator'!$E$30:$E$403,'Loan Payoff Calculator'!$C$30:$C$403,"&gt;="&amp;DATE(E265,1,1),'Loan Payoff Calculator'!$C$30:$C$403,"&lt;="&amp;DATE(E265,12,31)))</f>
        <v>#N/A</v>
      </c>
      <c r="G265" s="14" t="e">
        <f>IF(E265="","",SUMIFS('Loan Payoff Calculator'!$F$30:$F$403,'Loan Payoff Calculator'!$C$30:$C$403,"&gt;="&amp;DATE(E265,1,1),'Loan Payoff Calculator'!$C$30:$C$403,"&lt;="&amp;DATE(E265,12,31)))</f>
        <v>#N/A</v>
      </c>
      <c r="H265" s="14" t="e">
        <f>IF(E265="","",SUMIFS('Loan Payoff Calculator'!$G$30:$G$403,'Loan Payoff Calculator'!$C$30:$C$403,"&gt;="&amp;DATE(E265,1,1),'Loan Payoff Calculator'!$C$30:$C$403,"&lt;="&amp;DATE(E265,12,31)))</f>
        <v>#N/A</v>
      </c>
      <c r="I265" s="14" t="e">
        <f t="shared" si="9"/>
        <v>#N/A</v>
      </c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8" x14ac:dyDescent="0.35">
      <c r="A266" s="7"/>
      <c r="B266" s="7"/>
      <c r="C266" s="7"/>
      <c r="D266" s="7"/>
      <c r="E266" s="10" t="e">
        <f t="shared" si="8"/>
        <v>#N/A</v>
      </c>
      <c r="F266" s="14" t="e">
        <f>IF(E266="","",SUMIFS('Loan Payoff Calculator'!$E$30:$E$403,'Loan Payoff Calculator'!$C$30:$C$403,"&gt;="&amp;DATE(E266,1,1),'Loan Payoff Calculator'!$C$30:$C$403,"&lt;="&amp;DATE(E266,12,31)))</f>
        <v>#N/A</v>
      </c>
      <c r="G266" s="14" t="e">
        <f>IF(E266="","",SUMIFS('Loan Payoff Calculator'!$F$30:$F$403,'Loan Payoff Calculator'!$C$30:$C$403,"&gt;="&amp;DATE(E266,1,1),'Loan Payoff Calculator'!$C$30:$C$403,"&lt;="&amp;DATE(E266,12,31)))</f>
        <v>#N/A</v>
      </c>
      <c r="H266" s="14" t="e">
        <f>IF(E266="","",SUMIFS('Loan Payoff Calculator'!$G$30:$G$403,'Loan Payoff Calculator'!$C$30:$C$403,"&gt;="&amp;DATE(E266,1,1),'Loan Payoff Calculator'!$C$30:$C$403,"&lt;="&amp;DATE(E266,12,31)))</f>
        <v>#N/A</v>
      </c>
      <c r="I266" s="14" t="e">
        <f t="shared" si="9"/>
        <v>#N/A</v>
      </c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8" x14ac:dyDescent="0.35">
      <c r="A267" s="7"/>
      <c r="B267" s="7"/>
      <c r="C267" s="7"/>
      <c r="D267" s="7"/>
      <c r="E267" s="10" t="e">
        <f t="shared" si="8"/>
        <v>#N/A</v>
      </c>
      <c r="F267" s="14" t="e">
        <f>IF(E267="","",SUMIFS('Loan Payoff Calculator'!$E$30:$E$403,'Loan Payoff Calculator'!$C$30:$C$403,"&gt;="&amp;DATE(E267,1,1),'Loan Payoff Calculator'!$C$30:$C$403,"&lt;="&amp;DATE(E267,12,31)))</f>
        <v>#N/A</v>
      </c>
      <c r="G267" s="14" t="e">
        <f>IF(E267="","",SUMIFS('Loan Payoff Calculator'!$F$30:$F$403,'Loan Payoff Calculator'!$C$30:$C$403,"&gt;="&amp;DATE(E267,1,1),'Loan Payoff Calculator'!$C$30:$C$403,"&lt;="&amp;DATE(E267,12,31)))</f>
        <v>#N/A</v>
      </c>
      <c r="H267" s="14" t="e">
        <f>IF(E267="","",SUMIFS('Loan Payoff Calculator'!$G$30:$G$403,'Loan Payoff Calculator'!$C$30:$C$403,"&gt;="&amp;DATE(E267,1,1),'Loan Payoff Calculator'!$C$30:$C$403,"&lt;="&amp;DATE(E267,12,31)))</f>
        <v>#N/A</v>
      </c>
      <c r="I267" s="14" t="e">
        <f t="shared" si="9"/>
        <v>#N/A</v>
      </c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8" x14ac:dyDescent="0.35">
      <c r="A268" s="7"/>
      <c r="B268" s="7"/>
      <c r="C268" s="7"/>
      <c r="D268" s="7"/>
      <c r="E268" s="10" t="e">
        <f t="shared" si="8"/>
        <v>#N/A</v>
      </c>
      <c r="F268" s="14" t="e">
        <f>IF(E268="","",SUMIFS('Loan Payoff Calculator'!$E$30:$E$403,'Loan Payoff Calculator'!$C$30:$C$403,"&gt;="&amp;DATE(E268,1,1),'Loan Payoff Calculator'!$C$30:$C$403,"&lt;="&amp;DATE(E268,12,31)))</f>
        <v>#N/A</v>
      </c>
      <c r="G268" s="14" t="e">
        <f>IF(E268="","",SUMIFS('Loan Payoff Calculator'!$F$30:$F$403,'Loan Payoff Calculator'!$C$30:$C$403,"&gt;="&amp;DATE(E268,1,1),'Loan Payoff Calculator'!$C$30:$C$403,"&lt;="&amp;DATE(E268,12,31)))</f>
        <v>#N/A</v>
      </c>
      <c r="H268" s="14" t="e">
        <f>IF(E268="","",SUMIFS('Loan Payoff Calculator'!$G$30:$G$403,'Loan Payoff Calculator'!$C$30:$C$403,"&gt;="&amp;DATE(E268,1,1),'Loan Payoff Calculator'!$C$30:$C$403,"&lt;="&amp;DATE(E268,12,31)))</f>
        <v>#N/A</v>
      </c>
      <c r="I268" s="14" t="e">
        <f t="shared" si="9"/>
        <v>#N/A</v>
      </c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8" x14ac:dyDescent="0.35">
      <c r="A269" s="7"/>
      <c r="B269" s="7"/>
      <c r="C269" s="7"/>
      <c r="D269" s="7"/>
      <c r="E269" s="10" t="e">
        <f t="shared" si="8"/>
        <v>#N/A</v>
      </c>
      <c r="F269" s="14" t="e">
        <f>IF(E269="","",SUMIFS('Loan Payoff Calculator'!$E$30:$E$403,'Loan Payoff Calculator'!$C$30:$C$403,"&gt;="&amp;DATE(E269,1,1),'Loan Payoff Calculator'!$C$30:$C$403,"&lt;="&amp;DATE(E269,12,31)))</f>
        <v>#N/A</v>
      </c>
      <c r="G269" s="14" t="e">
        <f>IF(E269="","",SUMIFS('Loan Payoff Calculator'!$F$30:$F$403,'Loan Payoff Calculator'!$C$30:$C$403,"&gt;="&amp;DATE(E269,1,1),'Loan Payoff Calculator'!$C$30:$C$403,"&lt;="&amp;DATE(E269,12,31)))</f>
        <v>#N/A</v>
      </c>
      <c r="H269" s="14" t="e">
        <f>IF(E269="","",SUMIFS('Loan Payoff Calculator'!$G$30:$G$403,'Loan Payoff Calculator'!$C$30:$C$403,"&gt;="&amp;DATE(E269,1,1),'Loan Payoff Calculator'!$C$30:$C$403,"&lt;="&amp;DATE(E269,12,31)))</f>
        <v>#N/A</v>
      </c>
      <c r="I269" s="14" t="e">
        <f t="shared" si="9"/>
        <v>#N/A</v>
      </c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8" x14ac:dyDescent="0.35">
      <c r="A270" s="7"/>
      <c r="B270" s="7"/>
      <c r="C270" s="7"/>
      <c r="D270" s="7"/>
      <c r="E270" s="10" t="e">
        <f t="shared" si="8"/>
        <v>#N/A</v>
      </c>
      <c r="F270" s="14" t="e">
        <f>IF(E270="","",SUMIFS('Loan Payoff Calculator'!$E$30:$E$403,'Loan Payoff Calculator'!$C$30:$C$403,"&gt;="&amp;DATE(E270,1,1),'Loan Payoff Calculator'!$C$30:$C$403,"&lt;="&amp;DATE(E270,12,31)))</f>
        <v>#N/A</v>
      </c>
      <c r="G270" s="14" t="e">
        <f>IF(E270="","",SUMIFS('Loan Payoff Calculator'!$F$30:$F$403,'Loan Payoff Calculator'!$C$30:$C$403,"&gt;="&amp;DATE(E270,1,1),'Loan Payoff Calculator'!$C$30:$C$403,"&lt;="&amp;DATE(E270,12,31)))</f>
        <v>#N/A</v>
      </c>
      <c r="H270" s="14" t="e">
        <f>IF(E270="","",SUMIFS('Loan Payoff Calculator'!$G$30:$G$403,'Loan Payoff Calculator'!$C$30:$C$403,"&gt;="&amp;DATE(E270,1,1),'Loan Payoff Calculator'!$C$30:$C$403,"&lt;="&amp;DATE(E270,12,31)))</f>
        <v>#N/A</v>
      </c>
      <c r="I270" s="14" t="e">
        <f t="shared" si="9"/>
        <v>#N/A</v>
      </c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8" x14ac:dyDescent="0.35">
      <c r="A271" s="7"/>
      <c r="B271" s="7"/>
      <c r="C271" s="7"/>
      <c r="D271" s="7"/>
      <c r="E271" s="10" t="e">
        <f t="shared" si="8"/>
        <v>#N/A</v>
      </c>
      <c r="F271" s="14" t="e">
        <f>IF(E271="","",SUMIFS('Loan Payoff Calculator'!$E$30:$E$403,'Loan Payoff Calculator'!$C$30:$C$403,"&gt;="&amp;DATE(E271,1,1),'Loan Payoff Calculator'!$C$30:$C$403,"&lt;="&amp;DATE(E271,12,31)))</f>
        <v>#N/A</v>
      </c>
      <c r="G271" s="14" t="e">
        <f>IF(E271="","",SUMIFS('Loan Payoff Calculator'!$F$30:$F$403,'Loan Payoff Calculator'!$C$30:$C$403,"&gt;="&amp;DATE(E271,1,1),'Loan Payoff Calculator'!$C$30:$C$403,"&lt;="&amp;DATE(E271,12,31)))</f>
        <v>#N/A</v>
      </c>
      <c r="H271" s="14" t="e">
        <f>IF(E271="","",SUMIFS('Loan Payoff Calculator'!$G$30:$G$403,'Loan Payoff Calculator'!$C$30:$C$403,"&gt;="&amp;DATE(E271,1,1),'Loan Payoff Calculator'!$C$30:$C$403,"&lt;="&amp;DATE(E271,12,31)))</f>
        <v>#N/A</v>
      </c>
      <c r="I271" s="14" t="e">
        <f t="shared" si="9"/>
        <v>#N/A</v>
      </c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8" x14ac:dyDescent="0.35">
      <c r="A272" s="7"/>
      <c r="B272" s="7"/>
      <c r="C272" s="7"/>
      <c r="D272" s="7"/>
      <c r="E272" s="10" t="e">
        <f t="shared" si="8"/>
        <v>#N/A</v>
      </c>
      <c r="F272" s="14" t="e">
        <f>IF(E272="","",SUMIFS('Loan Payoff Calculator'!$E$30:$E$403,'Loan Payoff Calculator'!$C$30:$C$403,"&gt;="&amp;DATE(E272,1,1),'Loan Payoff Calculator'!$C$30:$C$403,"&lt;="&amp;DATE(E272,12,31)))</f>
        <v>#N/A</v>
      </c>
      <c r="G272" s="14" t="e">
        <f>IF(E272="","",SUMIFS('Loan Payoff Calculator'!$F$30:$F$403,'Loan Payoff Calculator'!$C$30:$C$403,"&gt;="&amp;DATE(E272,1,1),'Loan Payoff Calculator'!$C$30:$C$403,"&lt;="&amp;DATE(E272,12,31)))</f>
        <v>#N/A</v>
      </c>
      <c r="H272" s="14" t="e">
        <f>IF(E272="","",SUMIFS('Loan Payoff Calculator'!$G$30:$G$403,'Loan Payoff Calculator'!$C$30:$C$403,"&gt;="&amp;DATE(E272,1,1),'Loan Payoff Calculator'!$C$30:$C$403,"&lt;="&amp;DATE(E272,12,31)))</f>
        <v>#N/A</v>
      </c>
      <c r="I272" s="14" t="e">
        <f t="shared" si="9"/>
        <v>#N/A</v>
      </c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8" x14ac:dyDescent="0.35">
      <c r="A273" s="7"/>
      <c r="B273" s="7"/>
      <c r="C273" s="7"/>
      <c r="D273" s="7"/>
      <c r="E273" s="10" t="e">
        <f t="shared" si="8"/>
        <v>#N/A</v>
      </c>
      <c r="F273" s="14" t="e">
        <f>IF(E273="","",SUMIFS('Loan Payoff Calculator'!$E$30:$E$403,'Loan Payoff Calculator'!$C$30:$C$403,"&gt;="&amp;DATE(E273,1,1),'Loan Payoff Calculator'!$C$30:$C$403,"&lt;="&amp;DATE(E273,12,31)))</f>
        <v>#N/A</v>
      </c>
      <c r="G273" s="14" t="e">
        <f>IF(E273="","",SUMIFS('Loan Payoff Calculator'!$F$30:$F$403,'Loan Payoff Calculator'!$C$30:$C$403,"&gt;="&amp;DATE(E273,1,1),'Loan Payoff Calculator'!$C$30:$C$403,"&lt;="&amp;DATE(E273,12,31)))</f>
        <v>#N/A</v>
      </c>
      <c r="H273" s="14" t="e">
        <f>IF(E273="","",SUMIFS('Loan Payoff Calculator'!$G$30:$G$403,'Loan Payoff Calculator'!$C$30:$C$403,"&gt;="&amp;DATE(E273,1,1),'Loan Payoff Calculator'!$C$30:$C$403,"&lt;="&amp;DATE(E273,12,31)))</f>
        <v>#N/A</v>
      </c>
      <c r="I273" s="14" t="e">
        <f t="shared" si="9"/>
        <v>#N/A</v>
      </c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8" x14ac:dyDescent="0.35">
      <c r="A274" s="7"/>
      <c r="B274" s="7"/>
      <c r="C274" s="7"/>
      <c r="D274" s="7"/>
      <c r="E274" s="10" t="e">
        <f t="shared" si="8"/>
        <v>#N/A</v>
      </c>
      <c r="F274" s="14" t="e">
        <f>IF(E274="","",SUMIFS('Loan Payoff Calculator'!$E$30:$E$403,'Loan Payoff Calculator'!$C$30:$C$403,"&gt;="&amp;DATE(E274,1,1),'Loan Payoff Calculator'!$C$30:$C$403,"&lt;="&amp;DATE(E274,12,31)))</f>
        <v>#N/A</v>
      </c>
      <c r="G274" s="14" t="e">
        <f>IF(E274="","",SUMIFS('Loan Payoff Calculator'!$F$30:$F$403,'Loan Payoff Calculator'!$C$30:$C$403,"&gt;="&amp;DATE(E274,1,1),'Loan Payoff Calculator'!$C$30:$C$403,"&lt;="&amp;DATE(E274,12,31)))</f>
        <v>#N/A</v>
      </c>
      <c r="H274" s="14" t="e">
        <f>IF(E274="","",SUMIFS('Loan Payoff Calculator'!$G$30:$G$403,'Loan Payoff Calculator'!$C$30:$C$403,"&gt;="&amp;DATE(E274,1,1),'Loan Payoff Calculator'!$C$30:$C$403,"&lt;="&amp;DATE(E274,12,31)))</f>
        <v>#N/A</v>
      </c>
      <c r="I274" s="14" t="e">
        <f t="shared" si="9"/>
        <v>#N/A</v>
      </c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8" x14ac:dyDescent="0.35">
      <c r="A275" s="7"/>
      <c r="B275" s="7"/>
      <c r="C275" s="7"/>
      <c r="D275" s="7"/>
      <c r="E275" s="10" t="e">
        <f t="shared" si="8"/>
        <v>#N/A</v>
      </c>
      <c r="F275" s="14" t="e">
        <f>IF(E275="","",SUMIFS('Loan Payoff Calculator'!$E$30:$E$403,'Loan Payoff Calculator'!$C$30:$C$403,"&gt;="&amp;DATE(E275,1,1),'Loan Payoff Calculator'!$C$30:$C$403,"&lt;="&amp;DATE(E275,12,31)))</f>
        <v>#N/A</v>
      </c>
      <c r="G275" s="14" t="e">
        <f>IF(E275="","",SUMIFS('Loan Payoff Calculator'!$F$30:$F$403,'Loan Payoff Calculator'!$C$30:$C$403,"&gt;="&amp;DATE(E275,1,1),'Loan Payoff Calculator'!$C$30:$C$403,"&lt;="&amp;DATE(E275,12,31)))</f>
        <v>#N/A</v>
      </c>
      <c r="H275" s="14" t="e">
        <f>IF(E275="","",SUMIFS('Loan Payoff Calculator'!$G$30:$G$403,'Loan Payoff Calculator'!$C$30:$C$403,"&gt;="&amp;DATE(E275,1,1),'Loan Payoff Calculator'!$C$30:$C$403,"&lt;="&amp;DATE(E275,12,31)))</f>
        <v>#N/A</v>
      </c>
      <c r="I275" s="14" t="e">
        <f t="shared" si="9"/>
        <v>#N/A</v>
      </c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8" x14ac:dyDescent="0.35">
      <c r="A276" s="7"/>
      <c r="B276" s="7"/>
      <c r="C276" s="7"/>
      <c r="D276" s="7"/>
      <c r="E276" s="10" t="e">
        <f t="shared" si="8"/>
        <v>#N/A</v>
      </c>
      <c r="F276" s="14" t="e">
        <f>IF(E276="","",SUMIFS('Loan Payoff Calculator'!$E$30:$E$403,'Loan Payoff Calculator'!$C$30:$C$403,"&gt;="&amp;DATE(E276,1,1),'Loan Payoff Calculator'!$C$30:$C$403,"&lt;="&amp;DATE(E276,12,31)))</f>
        <v>#N/A</v>
      </c>
      <c r="G276" s="14" t="e">
        <f>IF(E276="","",SUMIFS('Loan Payoff Calculator'!$F$30:$F$403,'Loan Payoff Calculator'!$C$30:$C$403,"&gt;="&amp;DATE(E276,1,1),'Loan Payoff Calculator'!$C$30:$C$403,"&lt;="&amp;DATE(E276,12,31)))</f>
        <v>#N/A</v>
      </c>
      <c r="H276" s="14" t="e">
        <f>IF(E276="","",SUMIFS('Loan Payoff Calculator'!$G$30:$G$403,'Loan Payoff Calculator'!$C$30:$C$403,"&gt;="&amp;DATE(E276,1,1),'Loan Payoff Calculator'!$C$30:$C$403,"&lt;="&amp;DATE(E276,12,31)))</f>
        <v>#N/A</v>
      </c>
      <c r="I276" s="14" t="e">
        <f t="shared" si="9"/>
        <v>#N/A</v>
      </c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8" x14ac:dyDescent="0.35">
      <c r="A277" s="7"/>
      <c r="B277" s="7"/>
      <c r="C277" s="7"/>
      <c r="D277" s="7"/>
      <c r="E277" s="10" t="e">
        <f t="shared" si="8"/>
        <v>#N/A</v>
      </c>
      <c r="F277" s="14" t="e">
        <f>IF(E277="","",SUMIFS('Loan Payoff Calculator'!$E$30:$E$403,'Loan Payoff Calculator'!$C$30:$C$403,"&gt;="&amp;DATE(E277,1,1),'Loan Payoff Calculator'!$C$30:$C$403,"&lt;="&amp;DATE(E277,12,31)))</f>
        <v>#N/A</v>
      </c>
      <c r="G277" s="14" t="e">
        <f>IF(E277="","",SUMIFS('Loan Payoff Calculator'!$F$30:$F$403,'Loan Payoff Calculator'!$C$30:$C$403,"&gt;="&amp;DATE(E277,1,1),'Loan Payoff Calculator'!$C$30:$C$403,"&lt;="&amp;DATE(E277,12,31)))</f>
        <v>#N/A</v>
      </c>
      <c r="H277" s="14" t="e">
        <f>IF(E277="","",SUMIFS('Loan Payoff Calculator'!$G$30:$G$403,'Loan Payoff Calculator'!$C$30:$C$403,"&gt;="&amp;DATE(E277,1,1),'Loan Payoff Calculator'!$C$30:$C$403,"&lt;="&amp;DATE(E277,12,31)))</f>
        <v>#N/A</v>
      </c>
      <c r="I277" s="14" t="e">
        <f t="shared" si="9"/>
        <v>#N/A</v>
      </c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8" x14ac:dyDescent="0.35">
      <c r="A278" s="7"/>
      <c r="B278" s="7"/>
      <c r="C278" s="7"/>
      <c r="D278" s="7"/>
      <c r="E278" s="10" t="e">
        <f t="shared" si="8"/>
        <v>#N/A</v>
      </c>
      <c r="F278" s="14" t="e">
        <f>IF(E278="","",SUMIFS('Loan Payoff Calculator'!$E$30:$E$403,'Loan Payoff Calculator'!$C$30:$C$403,"&gt;="&amp;DATE(E278,1,1),'Loan Payoff Calculator'!$C$30:$C$403,"&lt;="&amp;DATE(E278,12,31)))</f>
        <v>#N/A</v>
      </c>
      <c r="G278" s="14" t="e">
        <f>IF(E278="","",SUMIFS('Loan Payoff Calculator'!$F$30:$F$403,'Loan Payoff Calculator'!$C$30:$C$403,"&gt;="&amp;DATE(E278,1,1),'Loan Payoff Calculator'!$C$30:$C$403,"&lt;="&amp;DATE(E278,12,31)))</f>
        <v>#N/A</v>
      </c>
      <c r="H278" s="14" t="e">
        <f>IF(E278="","",SUMIFS('Loan Payoff Calculator'!$G$30:$G$403,'Loan Payoff Calculator'!$C$30:$C$403,"&gt;="&amp;DATE(E278,1,1),'Loan Payoff Calculator'!$C$30:$C$403,"&lt;="&amp;DATE(E278,12,31)))</f>
        <v>#N/A</v>
      </c>
      <c r="I278" s="14" t="e">
        <f t="shared" si="9"/>
        <v>#N/A</v>
      </c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8" x14ac:dyDescent="0.35">
      <c r="A279" s="7"/>
      <c r="B279" s="7"/>
      <c r="C279" s="7"/>
      <c r="D279" s="7"/>
      <c r="E279" s="10" t="e">
        <f t="shared" si="8"/>
        <v>#N/A</v>
      </c>
      <c r="F279" s="14" t="e">
        <f>IF(E279="","",SUMIFS('Loan Payoff Calculator'!$E$30:$E$403,'Loan Payoff Calculator'!$C$30:$C$403,"&gt;="&amp;DATE(E279,1,1),'Loan Payoff Calculator'!$C$30:$C$403,"&lt;="&amp;DATE(E279,12,31)))</f>
        <v>#N/A</v>
      </c>
      <c r="G279" s="14" t="e">
        <f>IF(E279="","",SUMIFS('Loan Payoff Calculator'!$F$30:$F$403,'Loan Payoff Calculator'!$C$30:$C$403,"&gt;="&amp;DATE(E279,1,1),'Loan Payoff Calculator'!$C$30:$C$403,"&lt;="&amp;DATE(E279,12,31)))</f>
        <v>#N/A</v>
      </c>
      <c r="H279" s="14" t="e">
        <f>IF(E279="","",SUMIFS('Loan Payoff Calculator'!$G$30:$G$403,'Loan Payoff Calculator'!$C$30:$C$403,"&gt;="&amp;DATE(E279,1,1),'Loan Payoff Calculator'!$C$30:$C$403,"&lt;="&amp;DATE(E279,12,31)))</f>
        <v>#N/A</v>
      </c>
      <c r="I279" s="14" t="e">
        <f t="shared" si="9"/>
        <v>#N/A</v>
      </c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8" x14ac:dyDescent="0.35">
      <c r="A280" s="7"/>
      <c r="B280" s="7"/>
      <c r="C280" s="7"/>
      <c r="D280" s="7"/>
      <c r="E280" s="10" t="e">
        <f t="shared" si="8"/>
        <v>#N/A</v>
      </c>
      <c r="F280" s="14" t="e">
        <f>IF(E280="","",SUMIFS('Loan Payoff Calculator'!$E$30:$E$403,'Loan Payoff Calculator'!$C$30:$C$403,"&gt;="&amp;DATE(E280,1,1),'Loan Payoff Calculator'!$C$30:$C$403,"&lt;="&amp;DATE(E280,12,31)))</f>
        <v>#N/A</v>
      </c>
      <c r="G280" s="14" t="e">
        <f>IF(E280="","",SUMIFS('Loan Payoff Calculator'!$F$30:$F$403,'Loan Payoff Calculator'!$C$30:$C$403,"&gt;="&amp;DATE(E280,1,1),'Loan Payoff Calculator'!$C$30:$C$403,"&lt;="&amp;DATE(E280,12,31)))</f>
        <v>#N/A</v>
      </c>
      <c r="H280" s="14" t="e">
        <f>IF(E280="","",SUMIFS('Loan Payoff Calculator'!$G$30:$G$403,'Loan Payoff Calculator'!$C$30:$C$403,"&gt;="&amp;DATE(E280,1,1),'Loan Payoff Calculator'!$C$30:$C$403,"&lt;="&amp;DATE(E280,12,31)))</f>
        <v>#N/A</v>
      </c>
      <c r="I280" s="14" t="e">
        <f t="shared" si="9"/>
        <v>#N/A</v>
      </c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8" x14ac:dyDescent="0.35">
      <c r="A281" s="7"/>
      <c r="B281" s="7"/>
      <c r="C281" s="7"/>
      <c r="D281" s="7"/>
      <c r="E281" s="10" t="e">
        <f t="shared" si="8"/>
        <v>#N/A</v>
      </c>
      <c r="F281" s="14" t="e">
        <f>IF(E281="","",SUMIFS('Loan Payoff Calculator'!$E$30:$E$403,'Loan Payoff Calculator'!$C$30:$C$403,"&gt;="&amp;DATE(E281,1,1),'Loan Payoff Calculator'!$C$30:$C$403,"&lt;="&amp;DATE(E281,12,31)))</f>
        <v>#N/A</v>
      </c>
      <c r="G281" s="14" t="e">
        <f>IF(E281="","",SUMIFS('Loan Payoff Calculator'!$F$30:$F$403,'Loan Payoff Calculator'!$C$30:$C$403,"&gt;="&amp;DATE(E281,1,1),'Loan Payoff Calculator'!$C$30:$C$403,"&lt;="&amp;DATE(E281,12,31)))</f>
        <v>#N/A</v>
      </c>
      <c r="H281" s="14" t="e">
        <f>IF(E281="","",SUMIFS('Loan Payoff Calculator'!$G$30:$G$403,'Loan Payoff Calculator'!$C$30:$C$403,"&gt;="&amp;DATE(E281,1,1),'Loan Payoff Calculator'!$C$30:$C$403,"&lt;="&amp;DATE(E281,12,31)))</f>
        <v>#N/A</v>
      </c>
      <c r="I281" s="14" t="e">
        <f t="shared" si="9"/>
        <v>#N/A</v>
      </c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8" x14ac:dyDescent="0.35">
      <c r="A282" s="7"/>
      <c r="B282" s="7"/>
      <c r="C282" s="7"/>
      <c r="D282" s="7"/>
      <c r="E282" s="10" t="e">
        <f t="shared" si="8"/>
        <v>#N/A</v>
      </c>
      <c r="F282" s="14" t="e">
        <f>IF(E282="","",SUMIFS('Loan Payoff Calculator'!$E$30:$E$403,'Loan Payoff Calculator'!$C$30:$C$403,"&gt;="&amp;DATE(E282,1,1),'Loan Payoff Calculator'!$C$30:$C$403,"&lt;="&amp;DATE(E282,12,31)))</f>
        <v>#N/A</v>
      </c>
      <c r="G282" s="14" t="e">
        <f>IF(E282="","",SUMIFS('Loan Payoff Calculator'!$F$30:$F$403,'Loan Payoff Calculator'!$C$30:$C$403,"&gt;="&amp;DATE(E282,1,1),'Loan Payoff Calculator'!$C$30:$C$403,"&lt;="&amp;DATE(E282,12,31)))</f>
        <v>#N/A</v>
      </c>
      <c r="H282" s="14" t="e">
        <f>IF(E282="","",SUMIFS('Loan Payoff Calculator'!$G$30:$G$403,'Loan Payoff Calculator'!$C$30:$C$403,"&gt;="&amp;DATE(E282,1,1),'Loan Payoff Calculator'!$C$30:$C$403,"&lt;="&amp;DATE(E282,12,31)))</f>
        <v>#N/A</v>
      </c>
      <c r="I282" s="14" t="e">
        <f t="shared" si="9"/>
        <v>#N/A</v>
      </c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8" x14ac:dyDescent="0.35">
      <c r="A283" s="7"/>
      <c r="B283" s="7"/>
      <c r="C283" s="7"/>
      <c r="D283" s="7"/>
      <c r="E283" s="10" t="e">
        <f t="shared" si="8"/>
        <v>#N/A</v>
      </c>
      <c r="F283" s="14" t="e">
        <f>IF(E283="","",SUMIFS('Loan Payoff Calculator'!$E$30:$E$403,'Loan Payoff Calculator'!$C$30:$C$403,"&gt;="&amp;DATE(E283,1,1),'Loan Payoff Calculator'!$C$30:$C$403,"&lt;="&amp;DATE(E283,12,31)))</f>
        <v>#N/A</v>
      </c>
      <c r="G283" s="14" t="e">
        <f>IF(E283="","",SUMIFS('Loan Payoff Calculator'!$F$30:$F$403,'Loan Payoff Calculator'!$C$30:$C$403,"&gt;="&amp;DATE(E283,1,1),'Loan Payoff Calculator'!$C$30:$C$403,"&lt;="&amp;DATE(E283,12,31)))</f>
        <v>#N/A</v>
      </c>
      <c r="H283" s="14" t="e">
        <f>IF(E283="","",SUMIFS('Loan Payoff Calculator'!$G$30:$G$403,'Loan Payoff Calculator'!$C$30:$C$403,"&gt;="&amp;DATE(E283,1,1),'Loan Payoff Calculator'!$C$30:$C$403,"&lt;="&amp;DATE(E283,12,31)))</f>
        <v>#N/A</v>
      </c>
      <c r="I283" s="14" t="e">
        <f t="shared" si="9"/>
        <v>#N/A</v>
      </c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8" x14ac:dyDescent="0.35">
      <c r="A284" s="7"/>
      <c r="B284" s="7"/>
      <c r="C284" s="7"/>
      <c r="D284" s="7"/>
      <c r="E284" s="10" t="e">
        <f t="shared" si="8"/>
        <v>#N/A</v>
      </c>
      <c r="F284" s="14" t="e">
        <f>IF(E284="","",SUMIFS('Loan Payoff Calculator'!$E$30:$E$403,'Loan Payoff Calculator'!$C$30:$C$403,"&gt;="&amp;DATE(E284,1,1),'Loan Payoff Calculator'!$C$30:$C$403,"&lt;="&amp;DATE(E284,12,31)))</f>
        <v>#N/A</v>
      </c>
      <c r="G284" s="14" t="e">
        <f>IF(E284="","",SUMIFS('Loan Payoff Calculator'!$F$30:$F$403,'Loan Payoff Calculator'!$C$30:$C$403,"&gt;="&amp;DATE(E284,1,1),'Loan Payoff Calculator'!$C$30:$C$403,"&lt;="&amp;DATE(E284,12,31)))</f>
        <v>#N/A</v>
      </c>
      <c r="H284" s="14" t="e">
        <f>IF(E284="","",SUMIFS('Loan Payoff Calculator'!$G$30:$G$403,'Loan Payoff Calculator'!$C$30:$C$403,"&gt;="&amp;DATE(E284,1,1),'Loan Payoff Calculator'!$C$30:$C$403,"&lt;="&amp;DATE(E284,12,31)))</f>
        <v>#N/A</v>
      </c>
      <c r="I284" s="14" t="e">
        <f t="shared" si="9"/>
        <v>#N/A</v>
      </c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8" x14ac:dyDescent="0.35">
      <c r="A285" s="7"/>
      <c r="B285" s="7"/>
      <c r="C285" s="7"/>
      <c r="D285" s="7"/>
      <c r="E285" s="10" t="e">
        <f t="shared" si="8"/>
        <v>#N/A</v>
      </c>
      <c r="F285" s="14" t="e">
        <f>IF(E285="","",SUMIFS('Loan Payoff Calculator'!$E$30:$E$403,'Loan Payoff Calculator'!$C$30:$C$403,"&gt;="&amp;DATE(E285,1,1),'Loan Payoff Calculator'!$C$30:$C$403,"&lt;="&amp;DATE(E285,12,31)))</f>
        <v>#N/A</v>
      </c>
      <c r="G285" s="14" t="e">
        <f>IF(E285="","",SUMIFS('Loan Payoff Calculator'!$F$30:$F$403,'Loan Payoff Calculator'!$C$30:$C$403,"&gt;="&amp;DATE(E285,1,1),'Loan Payoff Calculator'!$C$30:$C$403,"&lt;="&amp;DATE(E285,12,31)))</f>
        <v>#N/A</v>
      </c>
      <c r="H285" s="14" t="e">
        <f>IF(E285="","",SUMIFS('Loan Payoff Calculator'!$G$30:$G$403,'Loan Payoff Calculator'!$C$30:$C$403,"&gt;="&amp;DATE(E285,1,1),'Loan Payoff Calculator'!$C$30:$C$403,"&lt;="&amp;DATE(E285,12,31)))</f>
        <v>#N/A</v>
      </c>
      <c r="I285" s="14" t="e">
        <f t="shared" si="9"/>
        <v>#N/A</v>
      </c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8" x14ac:dyDescent="0.35">
      <c r="A286" s="7"/>
      <c r="B286" s="7"/>
      <c r="C286" s="7"/>
      <c r="D286" s="7"/>
      <c r="E286" s="10" t="e">
        <f t="shared" si="8"/>
        <v>#N/A</v>
      </c>
      <c r="F286" s="14" t="e">
        <f>IF(E286="","",SUMIFS('Loan Payoff Calculator'!$E$30:$E$403,'Loan Payoff Calculator'!$C$30:$C$403,"&gt;="&amp;DATE(E286,1,1),'Loan Payoff Calculator'!$C$30:$C$403,"&lt;="&amp;DATE(E286,12,31)))</f>
        <v>#N/A</v>
      </c>
      <c r="G286" s="14" t="e">
        <f>IF(E286="","",SUMIFS('Loan Payoff Calculator'!$F$30:$F$403,'Loan Payoff Calculator'!$C$30:$C$403,"&gt;="&amp;DATE(E286,1,1),'Loan Payoff Calculator'!$C$30:$C$403,"&lt;="&amp;DATE(E286,12,31)))</f>
        <v>#N/A</v>
      </c>
      <c r="H286" s="14" t="e">
        <f>IF(E286="","",SUMIFS('Loan Payoff Calculator'!$G$30:$G$403,'Loan Payoff Calculator'!$C$30:$C$403,"&gt;="&amp;DATE(E286,1,1),'Loan Payoff Calculator'!$C$30:$C$403,"&lt;="&amp;DATE(E286,12,31)))</f>
        <v>#N/A</v>
      </c>
      <c r="I286" s="14" t="e">
        <f t="shared" si="9"/>
        <v>#N/A</v>
      </c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8" x14ac:dyDescent="0.35">
      <c r="A287" s="7"/>
      <c r="B287" s="7"/>
      <c r="C287" s="7"/>
      <c r="D287" s="7"/>
      <c r="E287" s="10" t="e">
        <f t="shared" si="8"/>
        <v>#N/A</v>
      </c>
      <c r="F287" s="14" t="e">
        <f>IF(E287="","",SUMIFS('Loan Payoff Calculator'!$E$30:$E$403,'Loan Payoff Calculator'!$C$30:$C$403,"&gt;="&amp;DATE(E287,1,1),'Loan Payoff Calculator'!$C$30:$C$403,"&lt;="&amp;DATE(E287,12,31)))</f>
        <v>#N/A</v>
      </c>
      <c r="G287" s="14" t="e">
        <f>IF(E287="","",SUMIFS('Loan Payoff Calculator'!$F$30:$F$403,'Loan Payoff Calculator'!$C$30:$C$403,"&gt;="&amp;DATE(E287,1,1),'Loan Payoff Calculator'!$C$30:$C$403,"&lt;="&amp;DATE(E287,12,31)))</f>
        <v>#N/A</v>
      </c>
      <c r="H287" s="14" t="e">
        <f>IF(E287="","",SUMIFS('Loan Payoff Calculator'!$G$30:$G$403,'Loan Payoff Calculator'!$C$30:$C$403,"&gt;="&amp;DATE(E287,1,1),'Loan Payoff Calculator'!$C$30:$C$403,"&lt;="&amp;DATE(E287,12,31)))</f>
        <v>#N/A</v>
      </c>
      <c r="I287" s="14" t="e">
        <f t="shared" si="9"/>
        <v>#N/A</v>
      </c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8" x14ac:dyDescent="0.35">
      <c r="A288" s="7"/>
      <c r="B288" s="7"/>
      <c r="C288" s="7"/>
      <c r="D288" s="7"/>
      <c r="E288" s="10" t="e">
        <f t="shared" si="8"/>
        <v>#N/A</v>
      </c>
      <c r="F288" s="14" t="e">
        <f>IF(E288="","",SUMIFS('Loan Payoff Calculator'!$E$30:$E$403,'Loan Payoff Calculator'!$C$30:$C$403,"&gt;="&amp;DATE(E288,1,1),'Loan Payoff Calculator'!$C$30:$C$403,"&lt;="&amp;DATE(E288,12,31)))</f>
        <v>#N/A</v>
      </c>
      <c r="G288" s="14" t="e">
        <f>IF(E288="","",SUMIFS('Loan Payoff Calculator'!$F$30:$F$403,'Loan Payoff Calculator'!$C$30:$C$403,"&gt;="&amp;DATE(E288,1,1),'Loan Payoff Calculator'!$C$30:$C$403,"&lt;="&amp;DATE(E288,12,31)))</f>
        <v>#N/A</v>
      </c>
      <c r="H288" s="14" t="e">
        <f>IF(E288="","",SUMIFS('Loan Payoff Calculator'!$G$30:$G$403,'Loan Payoff Calculator'!$C$30:$C$403,"&gt;="&amp;DATE(E288,1,1),'Loan Payoff Calculator'!$C$30:$C$403,"&lt;="&amp;DATE(E288,12,31)))</f>
        <v>#N/A</v>
      </c>
      <c r="I288" s="14" t="e">
        <f t="shared" si="9"/>
        <v>#N/A</v>
      </c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8" x14ac:dyDescent="0.35">
      <c r="A289" s="7"/>
      <c r="B289" s="7"/>
      <c r="C289" s="7"/>
      <c r="D289" s="7"/>
      <c r="E289" s="10" t="e">
        <f t="shared" si="8"/>
        <v>#N/A</v>
      </c>
      <c r="F289" s="14" t="e">
        <f>IF(E289="","",SUMIFS('Loan Payoff Calculator'!$E$30:$E$403,'Loan Payoff Calculator'!$C$30:$C$403,"&gt;="&amp;DATE(E289,1,1),'Loan Payoff Calculator'!$C$30:$C$403,"&lt;="&amp;DATE(E289,12,31)))</f>
        <v>#N/A</v>
      </c>
      <c r="G289" s="14" t="e">
        <f>IF(E289="","",SUMIFS('Loan Payoff Calculator'!$F$30:$F$403,'Loan Payoff Calculator'!$C$30:$C$403,"&gt;="&amp;DATE(E289,1,1),'Loan Payoff Calculator'!$C$30:$C$403,"&lt;="&amp;DATE(E289,12,31)))</f>
        <v>#N/A</v>
      </c>
      <c r="H289" s="14" t="e">
        <f>IF(E289="","",SUMIFS('Loan Payoff Calculator'!$G$30:$G$403,'Loan Payoff Calculator'!$C$30:$C$403,"&gt;="&amp;DATE(E289,1,1),'Loan Payoff Calculator'!$C$30:$C$403,"&lt;="&amp;DATE(E289,12,31)))</f>
        <v>#N/A</v>
      </c>
      <c r="I289" s="14" t="e">
        <f t="shared" si="9"/>
        <v>#N/A</v>
      </c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8" x14ac:dyDescent="0.35">
      <c r="A290" s="7"/>
      <c r="B290" s="7"/>
      <c r="C290" s="7"/>
      <c r="D290" s="7"/>
      <c r="E290" s="10" t="e">
        <f t="shared" si="8"/>
        <v>#N/A</v>
      </c>
      <c r="F290" s="14" t="e">
        <f>IF(E290="","",SUMIFS('Loan Payoff Calculator'!$E$30:$E$403,'Loan Payoff Calculator'!$C$30:$C$403,"&gt;="&amp;DATE(E290,1,1),'Loan Payoff Calculator'!$C$30:$C$403,"&lt;="&amp;DATE(E290,12,31)))</f>
        <v>#N/A</v>
      </c>
      <c r="G290" s="14" t="e">
        <f>IF(E290="","",SUMIFS('Loan Payoff Calculator'!$F$30:$F$403,'Loan Payoff Calculator'!$C$30:$C$403,"&gt;="&amp;DATE(E290,1,1),'Loan Payoff Calculator'!$C$30:$C$403,"&lt;="&amp;DATE(E290,12,31)))</f>
        <v>#N/A</v>
      </c>
      <c r="H290" s="14" t="e">
        <f>IF(E290="","",SUMIFS('Loan Payoff Calculator'!$G$30:$G$403,'Loan Payoff Calculator'!$C$30:$C$403,"&gt;="&amp;DATE(E290,1,1),'Loan Payoff Calculator'!$C$30:$C$403,"&lt;="&amp;DATE(E290,12,31)))</f>
        <v>#N/A</v>
      </c>
      <c r="I290" s="14" t="e">
        <f t="shared" si="9"/>
        <v>#N/A</v>
      </c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8" x14ac:dyDescent="0.35">
      <c r="A291" s="7"/>
      <c r="B291" s="7"/>
      <c r="C291" s="7"/>
      <c r="D291" s="7"/>
      <c r="E291" s="10" t="e">
        <f t="shared" si="8"/>
        <v>#N/A</v>
      </c>
      <c r="F291" s="14" t="e">
        <f>IF(E291="","",SUMIFS('Loan Payoff Calculator'!$E$30:$E$403,'Loan Payoff Calculator'!$C$30:$C$403,"&gt;="&amp;DATE(E291,1,1),'Loan Payoff Calculator'!$C$30:$C$403,"&lt;="&amp;DATE(E291,12,31)))</f>
        <v>#N/A</v>
      </c>
      <c r="G291" s="14" t="e">
        <f>IF(E291="","",SUMIFS('Loan Payoff Calculator'!$F$30:$F$403,'Loan Payoff Calculator'!$C$30:$C$403,"&gt;="&amp;DATE(E291,1,1),'Loan Payoff Calculator'!$C$30:$C$403,"&lt;="&amp;DATE(E291,12,31)))</f>
        <v>#N/A</v>
      </c>
      <c r="H291" s="14" t="e">
        <f>IF(E291="","",SUMIFS('Loan Payoff Calculator'!$G$30:$G$403,'Loan Payoff Calculator'!$C$30:$C$403,"&gt;="&amp;DATE(E291,1,1),'Loan Payoff Calculator'!$C$30:$C$403,"&lt;="&amp;DATE(E291,12,31)))</f>
        <v>#N/A</v>
      </c>
      <c r="I291" s="14" t="e">
        <f t="shared" si="9"/>
        <v>#N/A</v>
      </c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8" x14ac:dyDescent="0.35">
      <c r="A292" s="7"/>
      <c r="B292" s="7"/>
      <c r="C292" s="7"/>
      <c r="D292" s="7"/>
      <c r="E292" s="10" t="e">
        <f t="shared" si="8"/>
        <v>#N/A</v>
      </c>
      <c r="F292" s="14" t="e">
        <f>IF(E292="","",SUMIFS('Loan Payoff Calculator'!$E$30:$E$403,'Loan Payoff Calculator'!$C$30:$C$403,"&gt;="&amp;DATE(E292,1,1),'Loan Payoff Calculator'!$C$30:$C$403,"&lt;="&amp;DATE(E292,12,31)))</f>
        <v>#N/A</v>
      </c>
      <c r="G292" s="14" t="e">
        <f>IF(E292="","",SUMIFS('Loan Payoff Calculator'!$F$30:$F$403,'Loan Payoff Calculator'!$C$30:$C$403,"&gt;="&amp;DATE(E292,1,1),'Loan Payoff Calculator'!$C$30:$C$403,"&lt;="&amp;DATE(E292,12,31)))</f>
        <v>#N/A</v>
      </c>
      <c r="H292" s="14" t="e">
        <f>IF(E292="","",SUMIFS('Loan Payoff Calculator'!$G$30:$G$403,'Loan Payoff Calculator'!$C$30:$C$403,"&gt;="&amp;DATE(E292,1,1),'Loan Payoff Calculator'!$C$30:$C$403,"&lt;="&amp;DATE(E292,12,31)))</f>
        <v>#N/A</v>
      </c>
      <c r="I292" s="14" t="e">
        <f t="shared" si="9"/>
        <v>#N/A</v>
      </c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8" x14ac:dyDescent="0.35">
      <c r="A293" s="7"/>
      <c r="B293" s="7"/>
      <c r="C293" s="7"/>
      <c r="D293" s="7"/>
      <c r="E293" s="10" t="e">
        <f t="shared" si="8"/>
        <v>#N/A</v>
      </c>
      <c r="F293" s="14" t="e">
        <f>IF(E293="","",SUMIFS('Loan Payoff Calculator'!$E$30:$E$403,'Loan Payoff Calculator'!$C$30:$C$403,"&gt;="&amp;DATE(E293,1,1),'Loan Payoff Calculator'!$C$30:$C$403,"&lt;="&amp;DATE(E293,12,31)))</f>
        <v>#N/A</v>
      </c>
      <c r="G293" s="14" t="e">
        <f>IF(E293="","",SUMIFS('Loan Payoff Calculator'!$F$30:$F$403,'Loan Payoff Calculator'!$C$30:$C$403,"&gt;="&amp;DATE(E293,1,1),'Loan Payoff Calculator'!$C$30:$C$403,"&lt;="&amp;DATE(E293,12,31)))</f>
        <v>#N/A</v>
      </c>
      <c r="H293" s="14" t="e">
        <f>IF(E293="","",SUMIFS('Loan Payoff Calculator'!$G$30:$G$403,'Loan Payoff Calculator'!$C$30:$C$403,"&gt;="&amp;DATE(E293,1,1),'Loan Payoff Calculator'!$C$30:$C$403,"&lt;="&amp;DATE(E293,12,31)))</f>
        <v>#N/A</v>
      </c>
      <c r="I293" s="14" t="e">
        <f t="shared" si="9"/>
        <v>#N/A</v>
      </c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8" x14ac:dyDescent="0.35">
      <c r="A294" s="7"/>
      <c r="B294" s="7"/>
      <c r="C294" s="7"/>
      <c r="D294" s="7"/>
      <c r="E294" s="10" t="e">
        <f t="shared" si="8"/>
        <v>#N/A</v>
      </c>
      <c r="F294" s="14" t="e">
        <f>IF(E294="","",SUMIFS('Loan Payoff Calculator'!$E$30:$E$403,'Loan Payoff Calculator'!$C$30:$C$403,"&gt;="&amp;DATE(E294,1,1),'Loan Payoff Calculator'!$C$30:$C$403,"&lt;="&amp;DATE(E294,12,31)))</f>
        <v>#N/A</v>
      </c>
      <c r="G294" s="14" t="e">
        <f>IF(E294="","",SUMIFS('Loan Payoff Calculator'!$F$30:$F$403,'Loan Payoff Calculator'!$C$30:$C$403,"&gt;="&amp;DATE(E294,1,1),'Loan Payoff Calculator'!$C$30:$C$403,"&lt;="&amp;DATE(E294,12,31)))</f>
        <v>#N/A</v>
      </c>
      <c r="H294" s="14" t="e">
        <f>IF(E294="","",SUMIFS('Loan Payoff Calculator'!$G$30:$G$403,'Loan Payoff Calculator'!$C$30:$C$403,"&gt;="&amp;DATE(E294,1,1),'Loan Payoff Calculator'!$C$30:$C$403,"&lt;="&amp;DATE(E294,12,31)))</f>
        <v>#N/A</v>
      </c>
      <c r="I294" s="14" t="e">
        <f t="shared" si="9"/>
        <v>#N/A</v>
      </c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8" x14ac:dyDescent="0.35">
      <c r="A295" s="7"/>
      <c r="B295" s="7"/>
      <c r="C295" s="7"/>
      <c r="D295" s="7"/>
      <c r="E295" s="10" t="e">
        <f t="shared" si="8"/>
        <v>#N/A</v>
      </c>
      <c r="F295" s="14" t="e">
        <f>IF(E295="","",SUMIFS('Loan Payoff Calculator'!$E$30:$E$403,'Loan Payoff Calculator'!$C$30:$C$403,"&gt;="&amp;DATE(E295,1,1),'Loan Payoff Calculator'!$C$30:$C$403,"&lt;="&amp;DATE(E295,12,31)))</f>
        <v>#N/A</v>
      </c>
      <c r="G295" s="14" t="e">
        <f>IF(E295="","",SUMIFS('Loan Payoff Calculator'!$F$30:$F$403,'Loan Payoff Calculator'!$C$30:$C$403,"&gt;="&amp;DATE(E295,1,1),'Loan Payoff Calculator'!$C$30:$C$403,"&lt;="&amp;DATE(E295,12,31)))</f>
        <v>#N/A</v>
      </c>
      <c r="H295" s="14" t="e">
        <f>IF(E295="","",SUMIFS('Loan Payoff Calculator'!$G$30:$G$403,'Loan Payoff Calculator'!$C$30:$C$403,"&gt;="&amp;DATE(E295,1,1),'Loan Payoff Calculator'!$C$30:$C$403,"&lt;="&amp;DATE(E295,12,31)))</f>
        <v>#N/A</v>
      </c>
      <c r="I295" s="14" t="e">
        <f t="shared" si="9"/>
        <v>#N/A</v>
      </c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8" x14ac:dyDescent="0.35">
      <c r="A296" s="7"/>
      <c r="B296" s="7"/>
      <c r="C296" s="7"/>
      <c r="D296" s="7"/>
      <c r="E296" s="10" t="e">
        <f t="shared" si="8"/>
        <v>#N/A</v>
      </c>
      <c r="F296" s="14" t="e">
        <f>IF(E296="","",SUMIFS('Loan Payoff Calculator'!$E$30:$E$403,'Loan Payoff Calculator'!$C$30:$C$403,"&gt;="&amp;DATE(E296,1,1),'Loan Payoff Calculator'!$C$30:$C$403,"&lt;="&amp;DATE(E296,12,31)))</f>
        <v>#N/A</v>
      </c>
      <c r="G296" s="14" t="e">
        <f>IF(E296="","",SUMIFS('Loan Payoff Calculator'!$F$30:$F$403,'Loan Payoff Calculator'!$C$30:$C$403,"&gt;="&amp;DATE(E296,1,1),'Loan Payoff Calculator'!$C$30:$C$403,"&lt;="&amp;DATE(E296,12,31)))</f>
        <v>#N/A</v>
      </c>
      <c r="H296" s="14" t="e">
        <f>IF(E296="","",SUMIFS('Loan Payoff Calculator'!$G$30:$G$403,'Loan Payoff Calculator'!$C$30:$C$403,"&gt;="&amp;DATE(E296,1,1),'Loan Payoff Calculator'!$C$30:$C$403,"&lt;="&amp;DATE(E296,12,31)))</f>
        <v>#N/A</v>
      </c>
      <c r="I296" s="14" t="e">
        <f t="shared" si="9"/>
        <v>#N/A</v>
      </c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8" x14ac:dyDescent="0.35">
      <c r="A297" s="7"/>
      <c r="B297" s="7"/>
      <c r="C297" s="7"/>
      <c r="D297" s="7"/>
      <c r="E297" s="10" t="e">
        <f t="shared" si="8"/>
        <v>#N/A</v>
      </c>
      <c r="F297" s="14" t="e">
        <f>IF(E297="","",SUMIFS('Loan Payoff Calculator'!$E$30:$E$403,'Loan Payoff Calculator'!$C$30:$C$403,"&gt;="&amp;DATE(E297,1,1),'Loan Payoff Calculator'!$C$30:$C$403,"&lt;="&amp;DATE(E297,12,31)))</f>
        <v>#N/A</v>
      </c>
      <c r="G297" s="14" t="e">
        <f>IF(E297="","",SUMIFS('Loan Payoff Calculator'!$F$30:$F$403,'Loan Payoff Calculator'!$C$30:$C$403,"&gt;="&amp;DATE(E297,1,1),'Loan Payoff Calculator'!$C$30:$C$403,"&lt;="&amp;DATE(E297,12,31)))</f>
        <v>#N/A</v>
      </c>
      <c r="H297" s="14" t="e">
        <f>IF(E297="","",SUMIFS('Loan Payoff Calculator'!$G$30:$G$403,'Loan Payoff Calculator'!$C$30:$C$403,"&gt;="&amp;DATE(E297,1,1),'Loan Payoff Calculator'!$C$30:$C$403,"&lt;="&amp;DATE(E297,12,31)))</f>
        <v>#N/A</v>
      </c>
      <c r="I297" s="14" t="e">
        <f t="shared" si="9"/>
        <v>#N/A</v>
      </c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8" x14ac:dyDescent="0.35">
      <c r="A298" s="7"/>
      <c r="B298" s="7"/>
      <c r="C298" s="7"/>
      <c r="D298" s="7"/>
      <c r="E298" s="10" t="e">
        <f t="shared" si="8"/>
        <v>#N/A</v>
      </c>
      <c r="F298" s="14" t="e">
        <f>IF(E298="","",SUMIFS('Loan Payoff Calculator'!$E$30:$E$403,'Loan Payoff Calculator'!$C$30:$C$403,"&gt;="&amp;DATE(E298,1,1),'Loan Payoff Calculator'!$C$30:$C$403,"&lt;="&amp;DATE(E298,12,31)))</f>
        <v>#N/A</v>
      </c>
      <c r="G298" s="14" t="e">
        <f>IF(E298="","",SUMIFS('Loan Payoff Calculator'!$F$30:$F$403,'Loan Payoff Calculator'!$C$30:$C$403,"&gt;="&amp;DATE(E298,1,1),'Loan Payoff Calculator'!$C$30:$C$403,"&lt;="&amp;DATE(E298,12,31)))</f>
        <v>#N/A</v>
      </c>
      <c r="H298" s="14" t="e">
        <f>IF(E298="","",SUMIFS('Loan Payoff Calculator'!$G$30:$G$403,'Loan Payoff Calculator'!$C$30:$C$403,"&gt;="&amp;DATE(E298,1,1),'Loan Payoff Calculator'!$C$30:$C$403,"&lt;="&amp;DATE(E298,12,31)))</f>
        <v>#N/A</v>
      </c>
      <c r="I298" s="14" t="e">
        <f t="shared" si="9"/>
        <v>#N/A</v>
      </c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8" x14ac:dyDescent="0.35">
      <c r="A299" s="7"/>
      <c r="B299" s="7"/>
      <c r="C299" s="7"/>
      <c r="D299" s="7"/>
      <c r="E299" s="10" t="e">
        <f t="shared" si="8"/>
        <v>#N/A</v>
      </c>
      <c r="F299" s="14" t="e">
        <f>IF(E299="","",SUMIFS('Loan Payoff Calculator'!$E$30:$E$403,'Loan Payoff Calculator'!$C$30:$C$403,"&gt;="&amp;DATE(E299,1,1),'Loan Payoff Calculator'!$C$30:$C$403,"&lt;="&amp;DATE(E299,12,31)))</f>
        <v>#N/A</v>
      </c>
      <c r="G299" s="14" t="e">
        <f>IF(E299="","",SUMIFS('Loan Payoff Calculator'!$F$30:$F$403,'Loan Payoff Calculator'!$C$30:$C$403,"&gt;="&amp;DATE(E299,1,1),'Loan Payoff Calculator'!$C$30:$C$403,"&lt;="&amp;DATE(E299,12,31)))</f>
        <v>#N/A</v>
      </c>
      <c r="H299" s="14" t="e">
        <f>IF(E299="","",SUMIFS('Loan Payoff Calculator'!$G$30:$G$403,'Loan Payoff Calculator'!$C$30:$C$403,"&gt;="&amp;DATE(E299,1,1),'Loan Payoff Calculator'!$C$30:$C$403,"&lt;="&amp;DATE(E299,12,31)))</f>
        <v>#N/A</v>
      </c>
      <c r="I299" s="14" t="e">
        <f t="shared" si="9"/>
        <v>#N/A</v>
      </c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8" x14ac:dyDescent="0.35">
      <c r="A300" s="7"/>
      <c r="B300" s="7"/>
      <c r="C300" s="7"/>
      <c r="D300" s="7"/>
      <c r="E300" s="10" t="e">
        <f t="shared" si="8"/>
        <v>#N/A</v>
      </c>
      <c r="F300" s="14" t="e">
        <f>IF(E300="","",SUMIFS('Loan Payoff Calculator'!$E$30:$E$403,'Loan Payoff Calculator'!$C$30:$C$403,"&gt;="&amp;DATE(E300,1,1),'Loan Payoff Calculator'!$C$30:$C$403,"&lt;="&amp;DATE(E300,12,31)))</f>
        <v>#N/A</v>
      </c>
      <c r="G300" s="14" t="e">
        <f>IF(E300="","",SUMIFS('Loan Payoff Calculator'!$F$30:$F$403,'Loan Payoff Calculator'!$C$30:$C$403,"&gt;="&amp;DATE(E300,1,1),'Loan Payoff Calculator'!$C$30:$C$403,"&lt;="&amp;DATE(E300,12,31)))</f>
        <v>#N/A</v>
      </c>
      <c r="H300" s="14" t="e">
        <f>IF(E300="","",SUMIFS('Loan Payoff Calculator'!$G$30:$G$403,'Loan Payoff Calculator'!$C$30:$C$403,"&gt;="&amp;DATE(E300,1,1),'Loan Payoff Calculator'!$C$30:$C$403,"&lt;="&amp;DATE(E300,12,31)))</f>
        <v>#N/A</v>
      </c>
      <c r="I300" s="14" t="e">
        <f t="shared" si="9"/>
        <v>#N/A</v>
      </c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8" x14ac:dyDescent="0.35">
      <c r="A301" s="7"/>
      <c r="B301" s="7"/>
      <c r="C301" s="7"/>
      <c r="D301" s="7"/>
      <c r="E301" s="10" t="e">
        <f t="shared" si="8"/>
        <v>#N/A</v>
      </c>
      <c r="F301" s="14" t="e">
        <f>IF(E301="","",SUMIFS('Loan Payoff Calculator'!$E$30:$E$403,'Loan Payoff Calculator'!$C$30:$C$403,"&gt;="&amp;DATE(E301,1,1),'Loan Payoff Calculator'!$C$30:$C$403,"&lt;="&amp;DATE(E301,12,31)))</f>
        <v>#N/A</v>
      </c>
      <c r="G301" s="14" t="e">
        <f>IF(E301="","",SUMIFS('Loan Payoff Calculator'!$F$30:$F$403,'Loan Payoff Calculator'!$C$30:$C$403,"&gt;="&amp;DATE(E301,1,1),'Loan Payoff Calculator'!$C$30:$C$403,"&lt;="&amp;DATE(E301,12,31)))</f>
        <v>#N/A</v>
      </c>
      <c r="H301" s="14" t="e">
        <f>IF(E301="","",SUMIFS('Loan Payoff Calculator'!$G$30:$G$403,'Loan Payoff Calculator'!$C$30:$C$403,"&gt;="&amp;DATE(E301,1,1),'Loan Payoff Calculator'!$C$30:$C$403,"&lt;="&amp;DATE(E301,12,31)))</f>
        <v>#N/A</v>
      </c>
      <c r="I301" s="14" t="e">
        <f t="shared" si="9"/>
        <v>#N/A</v>
      </c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8" x14ac:dyDescent="0.35">
      <c r="A302" s="7"/>
      <c r="B302" s="7"/>
      <c r="C302" s="7"/>
      <c r="D302" s="7"/>
      <c r="E302" s="10" t="e">
        <f t="shared" si="8"/>
        <v>#N/A</v>
      </c>
      <c r="F302" s="14" t="e">
        <f>IF(E302="","",SUMIFS('Loan Payoff Calculator'!$E$30:$E$403,'Loan Payoff Calculator'!$C$30:$C$403,"&gt;="&amp;DATE(E302,1,1),'Loan Payoff Calculator'!$C$30:$C$403,"&lt;="&amp;DATE(E302,12,31)))</f>
        <v>#N/A</v>
      </c>
      <c r="G302" s="14" t="e">
        <f>IF(E302="","",SUMIFS('Loan Payoff Calculator'!$F$30:$F$403,'Loan Payoff Calculator'!$C$30:$C$403,"&gt;="&amp;DATE(E302,1,1),'Loan Payoff Calculator'!$C$30:$C$403,"&lt;="&amp;DATE(E302,12,31)))</f>
        <v>#N/A</v>
      </c>
      <c r="H302" s="14" t="e">
        <f>IF(E302="","",SUMIFS('Loan Payoff Calculator'!$G$30:$G$403,'Loan Payoff Calculator'!$C$30:$C$403,"&gt;="&amp;DATE(E302,1,1),'Loan Payoff Calculator'!$C$30:$C$403,"&lt;="&amp;DATE(E302,12,31)))</f>
        <v>#N/A</v>
      </c>
      <c r="I302" s="14" t="e">
        <f t="shared" si="9"/>
        <v>#N/A</v>
      </c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8" x14ac:dyDescent="0.35">
      <c r="A303" s="7"/>
      <c r="B303" s="7"/>
      <c r="C303" s="7"/>
      <c r="D303" s="7"/>
      <c r="E303" s="10" t="e">
        <f t="shared" si="8"/>
        <v>#N/A</v>
      </c>
      <c r="F303" s="14" t="e">
        <f>IF(E303="","",SUMIFS('Loan Payoff Calculator'!$E$30:$E$403,'Loan Payoff Calculator'!$C$30:$C$403,"&gt;="&amp;DATE(E303,1,1),'Loan Payoff Calculator'!$C$30:$C$403,"&lt;="&amp;DATE(E303,12,31)))</f>
        <v>#N/A</v>
      </c>
      <c r="G303" s="14" t="e">
        <f>IF(E303="","",SUMIFS('Loan Payoff Calculator'!$F$30:$F$403,'Loan Payoff Calculator'!$C$30:$C$403,"&gt;="&amp;DATE(E303,1,1),'Loan Payoff Calculator'!$C$30:$C$403,"&lt;="&amp;DATE(E303,12,31)))</f>
        <v>#N/A</v>
      </c>
      <c r="H303" s="14" t="e">
        <f>IF(E303="","",SUMIFS('Loan Payoff Calculator'!$G$30:$G$403,'Loan Payoff Calculator'!$C$30:$C$403,"&gt;="&amp;DATE(E303,1,1),'Loan Payoff Calculator'!$C$30:$C$403,"&lt;="&amp;DATE(E303,12,31)))</f>
        <v>#N/A</v>
      </c>
      <c r="I303" s="14" t="e">
        <f t="shared" si="9"/>
        <v>#N/A</v>
      </c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8" x14ac:dyDescent="0.35">
      <c r="A304" s="7"/>
      <c r="B304" s="7"/>
      <c r="C304" s="7"/>
      <c r="D304" s="7"/>
      <c r="E304" s="10" t="e">
        <f t="shared" si="8"/>
        <v>#N/A</v>
      </c>
      <c r="F304" s="14" t="e">
        <f>IF(E304="","",SUMIFS('Loan Payoff Calculator'!$E$30:$E$403,'Loan Payoff Calculator'!$C$30:$C$403,"&gt;="&amp;DATE(E304,1,1),'Loan Payoff Calculator'!$C$30:$C$403,"&lt;="&amp;DATE(E304,12,31)))</f>
        <v>#N/A</v>
      </c>
      <c r="G304" s="14" t="e">
        <f>IF(E304="","",SUMIFS('Loan Payoff Calculator'!$F$30:$F$403,'Loan Payoff Calculator'!$C$30:$C$403,"&gt;="&amp;DATE(E304,1,1),'Loan Payoff Calculator'!$C$30:$C$403,"&lt;="&amp;DATE(E304,12,31)))</f>
        <v>#N/A</v>
      </c>
      <c r="H304" s="14" t="e">
        <f>IF(E304="","",SUMIFS('Loan Payoff Calculator'!$G$30:$G$403,'Loan Payoff Calculator'!$C$30:$C$403,"&gt;="&amp;DATE(E304,1,1),'Loan Payoff Calculator'!$C$30:$C$403,"&lt;="&amp;DATE(E304,12,31)))</f>
        <v>#N/A</v>
      </c>
      <c r="I304" s="14" t="e">
        <f t="shared" si="9"/>
        <v>#N/A</v>
      </c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8" x14ac:dyDescent="0.35">
      <c r="A305" s="7"/>
      <c r="B305" s="7"/>
      <c r="C305" s="7"/>
      <c r="D305" s="7"/>
      <c r="E305" s="10" t="e">
        <f t="shared" si="8"/>
        <v>#N/A</v>
      </c>
      <c r="F305" s="14" t="e">
        <f>IF(E305="","",SUMIFS('Loan Payoff Calculator'!$E$30:$E$403,'Loan Payoff Calculator'!$C$30:$C$403,"&gt;="&amp;DATE(E305,1,1),'Loan Payoff Calculator'!$C$30:$C$403,"&lt;="&amp;DATE(E305,12,31)))</f>
        <v>#N/A</v>
      </c>
      <c r="G305" s="14" t="e">
        <f>IF(E305="","",SUMIFS('Loan Payoff Calculator'!$F$30:$F$403,'Loan Payoff Calculator'!$C$30:$C$403,"&gt;="&amp;DATE(E305,1,1),'Loan Payoff Calculator'!$C$30:$C$403,"&lt;="&amp;DATE(E305,12,31)))</f>
        <v>#N/A</v>
      </c>
      <c r="H305" s="14" t="e">
        <f>IF(E305="","",SUMIFS('Loan Payoff Calculator'!$G$30:$G$403,'Loan Payoff Calculator'!$C$30:$C$403,"&gt;="&amp;DATE(E305,1,1),'Loan Payoff Calculator'!$C$30:$C$403,"&lt;="&amp;DATE(E305,12,31)))</f>
        <v>#N/A</v>
      </c>
      <c r="I305" s="14" t="e">
        <f t="shared" si="9"/>
        <v>#N/A</v>
      </c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8" x14ac:dyDescent="0.35">
      <c r="A306" s="7"/>
      <c r="B306" s="7"/>
      <c r="C306" s="7"/>
      <c r="D306" s="7"/>
      <c r="E306" s="10" t="e">
        <f t="shared" si="8"/>
        <v>#N/A</v>
      </c>
      <c r="F306" s="14" t="e">
        <f>IF(E306="","",SUMIFS('Loan Payoff Calculator'!$E$30:$E$403,'Loan Payoff Calculator'!$C$30:$C$403,"&gt;="&amp;DATE(E306,1,1),'Loan Payoff Calculator'!$C$30:$C$403,"&lt;="&amp;DATE(E306,12,31)))</f>
        <v>#N/A</v>
      </c>
      <c r="G306" s="14" t="e">
        <f>IF(E306="","",SUMIFS('Loan Payoff Calculator'!$F$30:$F$403,'Loan Payoff Calculator'!$C$30:$C$403,"&gt;="&amp;DATE(E306,1,1),'Loan Payoff Calculator'!$C$30:$C$403,"&lt;="&amp;DATE(E306,12,31)))</f>
        <v>#N/A</v>
      </c>
      <c r="H306" s="14" t="e">
        <f>IF(E306="","",SUMIFS('Loan Payoff Calculator'!$G$30:$G$403,'Loan Payoff Calculator'!$C$30:$C$403,"&gt;="&amp;DATE(E306,1,1),'Loan Payoff Calculator'!$C$30:$C$403,"&lt;="&amp;DATE(E306,12,31)))</f>
        <v>#N/A</v>
      </c>
      <c r="I306" s="14" t="e">
        <f t="shared" si="9"/>
        <v>#N/A</v>
      </c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8" x14ac:dyDescent="0.35">
      <c r="A307" s="7"/>
      <c r="B307" s="7"/>
      <c r="C307" s="7"/>
      <c r="D307" s="7"/>
      <c r="E307" s="10" t="e">
        <f t="shared" si="8"/>
        <v>#N/A</v>
      </c>
      <c r="F307" s="14" t="e">
        <f>IF(E307="","",SUMIFS('Loan Payoff Calculator'!$E$30:$E$403,'Loan Payoff Calculator'!$C$30:$C$403,"&gt;="&amp;DATE(E307,1,1),'Loan Payoff Calculator'!$C$30:$C$403,"&lt;="&amp;DATE(E307,12,31)))</f>
        <v>#N/A</v>
      </c>
      <c r="G307" s="14" t="e">
        <f>IF(E307="","",SUMIFS('Loan Payoff Calculator'!$F$30:$F$403,'Loan Payoff Calculator'!$C$30:$C$403,"&gt;="&amp;DATE(E307,1,1),'Loan Payoff Calculator'!$C$30:$C$403,"&lt;="&amp;DATE(E307,12,31)))</f>
        <v>#N/A</v>
      </c>
      <c r="H307" s="14" t="e">
        <f>IF(E307="","",SUMIFS('Loan Payoff Calculator'!$G$30:$G$403,'Loan Payoff Calculator'!$C$30:$C$403,"&gt;="&amp;DATE(E307,1,1),'Loan Payoff Calculator'!$C$30:$C$403,"&lt;="&amp;DATE(E307,12,31)))</f>
        <v>#N/A</v>
      </c>
      <c r="I307" s="14" t="e">
        <f t="shared" si="9"/>
        <v>#N/A</v>
      </c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8" x14ac:dyDescent="0.35">
      <c r="A308" s="7"/>
      <c r="B308" s="7"/>
      <c r="C308" s="7"/>
      <c r="D308" s="7"/>
      <c r="E308" s="10" t="e">
        <f t="shared" si="8"/>
        <v>#N/A</v>
      </c>
      <c r="F308" s="14" t="e">
        <f>IF(E308="","",SUMIFS('Loan Payoff Calculator'!$E$30:$E$403,'Loan Payoff Calculator'!$C$30:$C$403,"&gt;="&amp;DATE(E308,1,1),'Loan Payoff Calculator'!$C$30:$C$403,"&lt;="&amp;DATE(E308,12,31)))</f>
        <v>#N/A</v>
      </c>
      <c r="G308" s="14" t="e">
        <f>IF(E308="","",SUMIFS('Loan Payoff Calculator'!$F$30:$F$403,'Loan Payoff Calculator'!$C$30:$C$403,"&gt;="&amp;DATE(E308,1,1),'Loan Payoff Calculator'!$C$30:$C$403,"&lt;="&amp;DATE(E308,12,31)))</f>
        <v>#N/A</v>
      </c>
      <c r="H308" s="14" t="e">
        <f>IF(E308="","",SUMIFS('Loan Payoff Calculator'!$G$30:$G$403,'Loan Payoff Calculator'!$C$30:$C$403,"&gt;="&amp;DATE(E308,1,1),'Loan Payoff Calculator'!$C$30:$C$403,"&lt;="&amp;DATE(E308,12,31)))</f>
        <v>#N/A</v>
      </c>
      <c r="I308" s="14" t="e">
        <f t="shared" si="9"/>
        <v>#N/A</v>
      </c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8" x14ac:dyDescent="0.35">
      <c r="A309" s="7"/>
      <c r="B309" s="7"/>
      <c r="C309" s="7"/>
      <c r="D309" s="7"/>
      <c r="E309" s="10" t="e">
        <f t="shared" si="8"/>
        <v>#N/A</v>
      </c>
      <c r="F309" s="14" t="e">
        <f>IF(E309="","",SUMIFS('Loan Payoff Calculator'!$E$30:$E$403,'Loan Payoff Calculator'!$C$30:$C$403,"&gt;="&amp;DATE(E309,1,1),'Loan Payoff Calculator'!$C$30:$C$403,"&lt;="&amp;DATE(E309,12,31)))</f>
        <v>#N/A</v>
      </c>
      <c r="G309" s="14" t="e">
        <f>IF(E309="","",SUMIFS('Loan Payoff Calculator'!$F$30:$F$403,'Loan Payoff Calculator'!$C$30:$C$403,"&gt;="&amp;DATE(E309,1,1),'Loan Payoff Calculator'!$C$30:$C$403,"&lt;="&amp;DATE(E309,12,31)))</f>
        <v>#N/A</v>
      </c>
      <c r="H309" s="14" t="e">
        <f>IF(E309="","",SUMIFS('Loan Payoff Calculator'!$G$30:$G$403,'Loan Payoff Calculator'!$C$30:$C$403,"&gt;="&amp;DATE(E309,1,1),'Loan Payoff Calculator'!$C$30:$C$403,"&lt;="&amp;DATE(E309,12,31)))</f>
        <v>#N/A</v>
      </c>
      <c r="I309" s="14" t="e">
        <f t="shared" si="9"/>
        <v>#N/A</v>
      </c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8" x14ac:dyDescent="0.35">
      <c r="A310" s="7"/>
      <c r="B310" s="7"/>
      <c r="C310" s="7"/>
      <c r="D310" s="7"/>
      <c r="E310" s="10" t="e">
        <f t="shared" si="8"/>
        <v>#N/A</v>
      </c>
      <c r="F310" s="14" t="e">
        <f>IF(E310="","",SUMIFS('Loan Payoff Calculator'!$E$30:$E$403,'Loan Payoff Calculator'!$C$30:$C$403,"&gt;="&amp;DATE(E310,1,1),'Loan Payoff Calculator'!$C$30:$C$403,"&lt;="&amp;DATE(E310,12,31)))</f>
        <v>#N/A</v>
      </c>
      <c r="G310" s="14" t="e">
        <f>IF(E310="","",SUMIFS('Loan Payoff Calculator'!$F$30:$F$403,'Loan Payoff Calculator'!$C$30:$C$403,"&gt;="&amp;DATE(E310,1,1),'Loan Payoff Calculator'!$C$30:$C$403,"&lt;="&amp;DATE(E310,12,31)))</f>
        <v>#N/A</v>
      </c>
      <c r="H310" s="14" t="e">
        <f>IF(E310="","",SUMIFS('Loan Payoff Calculator'!$G$30:$G$403,'Loan Payoff Calculator'!$C$30:$C$403,"&gt;="&amp;DATE(E310,1,1),'Loan Payoff Calculator'!$C$30:$C$403,"&lt;="&amp;DATE(E310,12,31)))</f>
        <v>#N/A</v>
      </c>
      <c r="I310" s="14" t="e">
        <f t="shared" si="9"/>
        <v>#N/A</v>
      </c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8" x14ac:dyDescent="0.35">
      <c r="A311" s="7"/>
      <c r="B311" s="7"/>
      <c r="C311" s="7"/>
      <c r="D311" s="7"/>
      <c r="E311" s="10" t="e">
        <f t="shared" si="8"/>
        <v>#N/A</v>
      </c>
      <c r="F311" s="14" t="e">
        <f>IF(E311="","",SUMIFS('Loan Payoff Calculator'!$E$30:$E$403,'Loan Payoff Calculator'!$C$30:$C$403,"&gt;="&amp;DATE(E311,1,1),'Loan Payoff Calculator'!$C$30:$C$403,"&lt;="&amp;DATE(E311,12,31)))</f>
        <v>#N/A</v>
      </c>
      <c r="G311" s="14" t="e">
        <f>IF(E311="","",SUMIFS('Loan Payoff Calculator'!$F$30:$F$403,'Loan Payoff Calculator'!$C$30:$C$403,"&gt;="&amp;DATE(E311,1,1),'Loan Payoff Calculator'!$C$30:$C$403,"&lt;="&amp;DATE(E311,12,31)))</f>
        <v>#N/A</v>
      </c>
      <c r="H311" s="14" t="e">
        <f>IF(E311="","",SUMIFS('Loan Payoff Calculator'!$G$30:$G$403,'Loan Payoff Calculator'!$C$30:$C$403,"&gt;="&amp;DATE(E311,1,1),'Loan Payoff Calculator'!$C$30:$C$403,"&lt;="&amp;DATE(E311,12,31)))</f>
        <v>#N/A</v>
      </c>
      <c r="I311" s="14" t="e">
        <f t="shared" si="9"/>
        <v>#N/A</v>
      </c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8" x14ac:dyDescent="0.35">
      <c r="A312" s="7"/>
      <c r="B312" s="7"/>
      <c r="C312" s="7"/>
      <c r="D312" s="7"/>
      <c r="E312" s="10" t="e">
        <f t="shared" si="8"/>
        <v>#N/A</v>
      </c>
      <c r="F312" s="14" t="e">
        <f>IF(E312="","",SUMIFS('Loan Payoff Calculator'!$E$30:$E$403,'Loan Payoff Calculator'!$C$30:$C$403,"&gt;="&amp;DATE(E312,1,1),'Loan Payoff Calculator'!$C$30:$C$403,"&lt;="&amp;DATE(E312,12,31)))</f>
        <v>#N/A</v>
      </c>
      <c r="G312" s="14" t="e">
        <f>IF(E312="","",SUMIFS('Loan Payoff Calculator'!$F$30:$F$403,'Loan Payoff Calculator'!$C$30:$C$403,"&gt;="&amp;DATE(E312,1,1),'Loan Payoff Calculator'!$C$30:$C$403,"&lt;="&amp;DATE(E312,12,31)))</f>
        <v>#N/A</v>
      </c>
      <c r="H312" s="14" t="e">
        <f>IF(E312="","",SUMIFS('Loan Payoff Calculator'!$G$30:$G$403,'Loan Payoff Calculator'!$C$30:$C$403,"&gt;="&amp;DATE(E312,1,1),'Loan Payoff Calculator'!$C$30:$C$403,"&lt;="&amp;DATE(E312,12,31)))</f>
        <v>#N/A</v>
      </c>
      <c r="I312" s="14" t="e">
        <f t="shared" si="9"/>
        <v>#N/A</v>
      </c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8" x14ac:dyDescent="0.35">
      <c r="A313" s="7"/>
      <c r="B313" s="7"/>
      <c r="C313" s="7"/>
      <c r="D313" s="7"/>
      <c r="E313" s="10" t="e">
        <f t="shared" si="8"/>
        <v>#N/A</v>
      </c>
      <c r="F313" s="14" t="e">
        <f>IF(E313="","",SUMIFS('Loan Payoff Calculator'!$E$30:$E$403,'Loan Payoff Calculator'!$C$30:$C$403,"&gt;="&amp;DATE(E313,1,1),'Loan Payoff Calculator'!$C$30:$C$403,"&lt;="&amp;DATE(E313,12,31)))</f>
        <v>#N/A</v>
      </c>
      <c r="G313" s="14" t="e">
        <f>IF(E313="","",SUMIFS('Loan Payoff Calculator'!$F$30:$F$403,'Loan Payoff Calculator'!$C$30:$C$403,"&gt;="&amp;DATE(E313,1,1),'Loan Payoff Calculator'!$C$30:$C$403,"&lt;="&amp;DATE(E313,12,31)))</f>
        <v>#N/A</v>
      </c>
      <c r="H313" s="14" t="e">
        <f>IF(E313="","",SUMIFS('Loan Payoff Calculator'!$G$30:$G$403,'Loan Payoff Calculator'!$C$30:$C$403,"&gt;="&amp;DATE(E313,1,1),'Loan Payoff Calculator'!$C$30:$C$403,"&lt;="&amp;DATE(E313,12,31)))</f>
        <v>#N/A</v>
      </c>
      <c r="I313" s="14" t="e">
        <f t="shared" si="9"/>
        <v>#N/A</v>
      </c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8" x14ac:dyDescent="0.35">
      <c r="A314" s="7"/>
      <c r="B314" s="7"/>
      <c r="C314" s="7"/>
      <c r="D314" s="7"/>
      <c r="E314" s="10" t="e">
        <f t="shared" si="8"/>
        <v>#N/A</v>
      </c>
      <c r="F314" s="14" t="e">
        <f>IF(E314="","",SUMIFS('Loan Payoff Calculator'!$E$30:$E$403,'Loan Payoff Calculator'!$C$30:$C$403,"&gt;="&amp;DATE(E314,1,1),'Loan Payoff Calculator'!$C$30:$C$403,"&lt;="&amp;DATE(E314,12,31)))</f>
        <v>#N/A</v>
      </c>
      <c r="G314" s="14" t="e">
        <f>IF(E314="","",SUMIFS('Loan Payoff Calculator'!$F$30:$F$403,'Loan Payoff Calculator'!$C$30:$C$403,"&gt;="&amp;DATE(E314,1,1),'Loan Payoff Calculator'!$C$30:$C$403,"&lt;="&amp;DATE(E314,12,31)))</f>
        <v>#N/A</v>
      </c>
      <c r="H314" s="14" t="e">
        <f>IF(E314="","",SUMIFS('Loan Payoff Calculator'!$G$30:$G$403,'Loan Payoff Calculator'!$C$30:$C$403,"&gt;="&amp;DATE(E314,1,1),'Loan Payoff Calculator'!$C$30:$C$403,"&lt;="&amp;DATE(E314,12,31)))</f>
        <v>#N/A</v>
      </c>
      <c r="I314" s="14" t="e">
        <f t="shared" si="9"/>
        <v>#N/A</v>
      </c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8" x14ac:dyDescent="0.35">
      <c r="A315" s="7"/>
      <c r="B315" s="7"/>
      <c r="C315" s="7"/>
      <c r="D315" s="7"/>
      <c r="E315" s="10" t="e">
        <f t="shared" si="8"/>
        <v>#N/A</v>
      </c>
      <c r="F315" s="14" t="e">
        <f>IF(E315="","",SUMIFS('Loan Payoff Calculator'!$E$30:$E$403,'Loan Payoff Calculator'!$C$30:$C$403,"&gt;="&amp;DATE(E315,1,1),'Loan Payoff Calculator'!$C$30:$C$403,"&lt;="&amp;DATE(E315,12,31)))</f>
        <v>#N/A</v>
      </c>
      <c r="G315" s="14" t="e">
        <f>IF(E315="","",SUMIFS('Loan Payoff Calculator'!$F$30:$F$403,'Loan Payoff Calculator'!$C$30:$C$403,"&gt;="&amp;DATE(E315,1,1),'Loan Payoff Calculator'!$C$30:$C$403,"&lt;="&amp;DATE(E315,12,31)))</f>
        <v>#N/A</v>
      </c>
      <c r="H315" s="14" t="e">
        <f>IF(E315="","",SUMIFS('Loan Payoff Calculator'!$G$30:$G$403,'Loan Payoff Calculator'!$C$30:$C$403,"&gt;="&amp;DATE(E315,1,1),'Loan Payoff Calculator'!$C$30:$C$403,"&lt;="&amp;DATE(E315,12,31)))</f>
        <v>#N/A</v>
      </c>
      <c r="I315" s="14" t="e">
        <f t="shared" si="9"/>
        <v>#N/A</v>
      </c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8" x14ac:dyDescent="0.35">
      <c r="A316" s="7"/>
      <c r="B316" s="7"/>
      <c r="C316" s="7"/>
      <c r="D316" s="7"/>
      <c r="E316" s="10" t="e">
        <f t="shared" si="8"/>
        <v>#N/A</v>
      </c>
      <c r="F316" s="14" t="e">
        <f>IF(E316="","",SUMIFS('Loan Payoff Calculator'!$E$30:$E$403,'Loan Payoff Calculator'!$C$30:$C$403,"&gt;="&amp;DATE(E316,1,1),'Loan Payoff Calculator'!$C$30:$C$403,"&lt;="&amp;DATE(E316,12,31)))</f>
        <v>#N/A</v>
      </c>
      <c r="G316" s="14" t="e">
        <f>IF(E316="","",SUMIFS('Loan Payoff Calculator'!$F$30:$F$403,'Loan Payoff Calculator'!$C$30:$C$403,"&gt;="&amp;DATE(E316,1,1),'Loan Payoff Calculator'!$C$30:$C$403,"&lt;="&amp;DATE(E316,12,31)))</f>
        <v>#N/A</v>
      </c>
      <c r="H316" s="14" t="e">
        <f>IF(E316="","",SUMIFS('Loan Payoff Calculator'!$G$30:$G$403,'Loan Payoff Calculator'!$C$30:$C$403,"&gt;="&amp;DATE(E316,1,1),'Loan Payoff Calculator'!$C$30:$C$403,"&lt;="&amp;DATE(E316,12,31)))</f>
        <v>#N/A</v>
      </c>
      <c r="I316" s="14" t="e">
        <f t="shared" si="9"/>
        <v>#N/A</v>
      </c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8" x14ac:dyDescent="0.35">
      <c r="A317" s="7"/>
      <c r="B317" s="7"/>
      <c r="C317" s="7"/>
      <c r="D317" s="7"/>
      <c r="E317" s="10" t="e">
        <f t="shared" si="8"/>
        <v>#N/A</v>
      </c>
      <c r="F317" s="14" t="e">
        <f>IF(E317="","",SUMIFS('Loan Payoff Calculator'!$E$30:$E$403,'Loan Payoff Calculator'!$C$30:$C$403,"&gt;="&amp;DATE(E317,1,1),'Loan Payoff Calculator'!$C$30:$C$403,"&lt;="&amp;DATE(E317,12,31)))</f>
        <v>#N/A</v>
      </c>
      <c r="G317" s="14" t="e">
        <f>IF(E317="","",SUMIFS('Loan Payoff Calculator'!$F$30:$F$403,'Loan Payoff Calculator'!$C$30:$C$403,"&gt;="&amp;DATE(E317,1,1),'Loan Payoff Calculator'!$C$30:$C$403,"&lt;="&amp;DATE(E317,12,31)))</f>
        <v>#N/A</v>
      </c>
      <c r="H317" s="14" t="e">
        <f>IF(E317="","",SUMIFS('Loan Payoff Calculator'!$G$30:$G$403,'Loan Payoff Calculator'!$C$30:$C$403,"&gt;="&amp;DATE(E317,1,1),'Loan Payoff Calculator'!$C$30:$C$403,"&lt;="&amp;DATE(E317,12,31)))</f>
        <v>#N/A</v>
      </c>
      <c r="I317" s="14" t="e">
        <f t="shared" si="9"/>
        <v>#N/A</v>
      </c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8" x14ac:dyDescent="0.35">
      <c r="A318" s="7"/>
      <c r="B318" s="7"/>
      <c r="C318" s="7"/>
      <c r="D318" s="7"/>
      <c r="E318" s="10" t="e">
        <f t="shared" si="8"/>
        <v>#N/A</v>
      </c>
      <c r="F318" s="14" t="e">
        <f>IF(E318="","",SUMIFS('Loan Payoff Calculator'!$E$30:$E$403,'Loan Payoff Calculator'!$C$30:$C$403,"&gt;="&amp;DATE(E318,1,1),'Loan Payoff Calculator'!$C$30:$C$403,"&lt;="&amp;DATE(E318,12,31)))</f>
        <v>#N/A</v>
      </c>
      <c r="G318" s="14" t="e">
        <f>IF(E318="","",SUMIFS('Loan Payoff Calculator'!$F$30:$F$403,'Loan Payoff Calculator'!$C$30:$C$403,"&gt;="&amp;DATE(E318,1,1),'Loan Payoff Calculator'!$C$30:$C$403,"&lt;="&amp;DATE(E318,12,31)))</f>
        <v>#N/A</v>
      </c>
      <c r="H318" s="14" t="e">
        <f>IF(E318="","",SUMIFS('Loan Payoff Calculator'!$G$30:$G$403,'Loan Payoff Calculator'!$C$30:$C$403,"&gt;="&amp;DATE(E318,1,1),'Loan Payoff Calculator'!$C$30:$C$403,"&lt;="&amp;DATE(E318,12,31)))</f>
        <v>#N/A</v>
      </c>
      <c r="I318" s="14" t="e">
        <f t="shared" si="9"/>
        <v>#N/A</v>
      </c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8" x14ac:dyDescent="0.35">
      <c r="A319" s="7"/>
      <c r="B319" s="7"/>
      <c r="C319" s="7"/>
      <c r="D319" s="7"/>
      <c r="E319" s="10" t="e">
        <f t="shared" si="8"/>
        <v>#N/A</v>
      </c>
      <c r="F319" s="14" t="e">
        <f>IF(E319="","",SUMIFS('Loan Payoff Calculator'!$E$30:$E$403,'Loan Payoff Calculator'!$C$30:$C$403,"&gt;="&amp;DATE(E319,1,1),'Loan Payoff Calculator'!$C$30:$C$403,"&lt;="&amp;DATE(E319,12,31)))</f>
        <v>#N/A</v>
      </c>
      <c r="G319" s="14" t="e">
        <f>IF(E319="","",SUMIFS('Loan Payoff Calculator'!$F$30:$F$403,'Loan Payoff Calculator'!$C$30:$C$403,"&gt;="&amp;DATE(E319,1,1),'Loan Payoff Calculator'!$C$30:$C$403,"&lt;="&amp;DATE(E319,12,31)))</f>
        <v>#N/A</v>
      </c>
      <c r="H319" s="14" t="e">
        <f>IF(E319="","",SUMIFS('Loan Payoff Calculator'!$G$30:$G$403,'Loan Payoff Calculator'!$C$30:$C$403,"&gt;="&amp;DATE(E319,1,1),'Loan Payoff Calculator'!$C$30:$C$403,"&lt;="&amp;DATE(E319,12,31)))</f>
        <v>#N/A</v>
      </c>
      <c r="I319" s="14" t="e">
        <f t="shared" si="9"/>
        <v>#N/A</v>
      </c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8" x14ac:dyDescent="0.35">
      <c r="A320" s="7"/>
      <c r="B320" s="7"/>
      <c r="C320" s="7"/>
      <c r="D320" s="7"/>
      <c r="E320" s="10" t="e">
        <f t="shared" si="8"/>
        <v>#N/A</v>
      </c>
      <c r="F320" s="14" t="e">
        <f>IF(E320="","",SUMIFS('Loan Payoff Calculator'!$E$30:$E$403,'Loan Payoff Calculator'!$C$30:$C$403,"&gt;="&amp;DATE(E320,1,1),'Loan Payoff Calculator'!$C$30:$C$403,"&lt;="&amp;DATE(E320,12,31)))</f>
        <v>#N/A</v>
      </c>
      <c r="G320" s="14" t="e">
        <f>IF(E320="","",SUMIFS('Loan Payoff Calculator'!$F$30:$F$403,'Loan Payoff Calculator'!$C$30:$C$403,"&gt;="&amp;DATE(E320,1,1),'Loan Payoff Calculator'!$C$30:$C$403,"&lt;="&amp;DATE(E320,12,31)))</f>
        <v>#N/A</v>
      </c>
      <c r="H320" s="14" t="e">
        <f>IF(E320="","",SUMIFS('Loan Payoff Calculator'!$G$30:$G$403,'Loan Payoff Calculator'!$C$30:$C$403,"&gt;="&amp;DATE(E320,1,1),'Loan Payoff Calculator'!$C$30:$C$403,"&lt;="&amp;DATE(E320,12,31)))</f>
        <v>#N/A</v>
      </c>
      <c r="I320" s="14" t="e">
        <f t="shared" si="9"/>
        <v>#N/A</v>
      </c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8" x14ac:dyDescent="0.35">
      <c r="A321" s="7"/>
      <c r="B321" s="7"/>
      <c r="C321" s="7"/>
      <c r="D321" s="7"/>
      <c r="E321" s="10" t="e">
        <f t="shared" si="8"/>
        <v>#N/A</v>
      </c>
      <c r="F321" s="14" t="e">
        <f>IF(E321="","",SUMIFS('Loan Payoff Calculator'!$E$30:$E$403,'Loan Payoff Calculator'!$C$30:$C$403,"&gt;="&amp;DATE(E321,1,1),'Loan Payoff Calculator'!$C$30:$C$403,"&lt;="&amp;DATE(E321,12,31)))</f>
        <v>#N/A</v>
      </c>
      <c r="G321" s="14" t="e">
        <f>IF(E321="","",SUMIFS('Loan Payoff Calculator'!$F$30:$F$403,'Loan Payoff Calculator'!$C$30:$C$403,"&gt;="&amp;DATE(E321,1,1),'Loan Payoff Calculator'!$C$30:$C$403,"&lt;="&amp;DATE(E321,12,31)))</f>
        <v>#N/A</v>
      </c>
      <c r="H321" s="14" t="e">
        <f>IF(E321="","",SUMIFS('Loan Payoff Calculator'!$G$30:$G$403,'Loan Payoff Calculator'!$C$30:$C$403,"&gt;="&amp;DATE(E321,1,1),'Loan Payoff Calculator'!$C$30:$C$403,"&lt;="&amp;DATE(E321,12,31)))</f>
        <v>#N/A</v>
      </c>
      <c r="I321" s="14" t="e">
        <f t="shared" si="9"/>
        <v>#N/A</v>
      </c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8" x14ac:dyDescent="0.35">
      <c r="A322" s="7"/>
      <c r="B322" s="7"/>
      <c r="C322" s="7"/>
      <c r="D322" s="7"/>
      <c r="E322" s="10" t="e">
        <f t="shared" si="8"/>
        <v>#N/A</v>
      </c>
      <c r="F322" s="14" t="e">
        <f>IF(E322="","",SUMIFS('Loan Payoff Calculator'!$E$30:$E$403,'Loan Payoff Calculator'!$C$30:$C$403,"&gt;="&amp;DATE(E322,1,1),'Loan Payoff Calculator'!$C$30:$C$403,"&lt;="&amp;DATE(E322,12,31)))</f>
        <v>#N/A</v>
      </c>
      <c r="G322" s="14" t="e">
        <f>IF(E322="","",SUMIFS('Loan Payoff Calculator'!$F$30:$F$403,'Loan Payoff Calculator'!$C$30:$C$403,"&gt;="&amp;DATE(E322,1,1),'Loan Payoff Calculator'!$C$30:$C$403,"&lt;="&amp;DATE(E322,12,31)))</f>
        <v>#N/A</v>
      </c>
      <c r="H322" s="14" t="e">
        <f>IF(E322="","",SUMIFS('Loan Payoff Calculator'!$G$30:$G$403,'Loan Payoff Calculator'!$C$30:$C$403,"&gt;="&amp;DATE(E322,1,1),'Loan Payoff Calculator'!$C$30:$C$403,"&lt;="&amp;DATE(E322,12,31)))</f>
        <v>#N/A</v>
      </c>
      <c r="I322" s="14" t="e">
        <f t="shared" si="9"/>
        <v>#N/A</v>
      </c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8" x14ac:dyDescent="0.35">
      <c r="A323" s="7"/>
      <c r="B323" s="7"/>
      <c r="C323" s="7"/>
      <c r="D323" s="7"/>
      <c r="E323" s="10" t="e">
        <f t="shared" si="8"/>
        <v>#N/A</v>
      </c>
      <c r="F323" s="14" t="e">
        <f>IF(E323="","",SUMIFS('Loan Payoff Calculator'!$E$30:$E$403,'Loan Payoff Calculator'!$C$30:$C$403,"&gt;="&amp;DATE(E323,1,1),'Loan Payoff Calculator'!$C$30:$C$403,"&lt;="&amp;DATE(E323,12,31)))</f>
        <v>#N/A</v>
      </c>
      <c r="G323" s="14" t="e">
        <f>IF(E323="","",SUMIFS('Loan Payoff Calculator'!$F$30:$F$403,'Loan Payoff Calculator'!$C$30:$C$403,"&gt;="&amp;DATE(E323,1,1),'Loan Payoff Calculator'!$C$30:$C$403,"&lt;="&amp;DATE(E323,12,31)))</f>
        <v>#N/A</v>
      </c>
      <c r="H323" s="14" t="e">
        <f>IF(E323="","",SUMIFS('Loan Payoff Calculator'!$G$30:$G$403,'Loan Payoff Calculator'!$C$30:$C$403,"&gt;="&amp;DATE(E323,1,1),'Loan Payoff Calculator'!$C$30:$C$403,"&lt;="&amp;DATE(E323,12,31)))</f>
        <v>#N/A</v>
      </c>
      <c r="I323" s="14" t="e">
        <f t="shared" si="9"/>
        <v>#N/A</v>
      </c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8" x14ac:dyDescent="0.35">
      <c r="A324" s="7"/>
      <c r="B324" s="7"/>
      <c r="C324" s="7"/>
      <c r="D324" s="7"/>
      <c r="E324" s="10" t="e">
        <f t="shared" ref="E324:E387" si="10">IF(E323&lt;YEAR($B$9),E323+1,NA())</f>
        <v>#N/A</v>
      </c>
      <c r="F324" s="14" t="e">
        <f>IF(E324="","",SUMIFS('Loan Payoff Calculator'!$E$30:$E$403,'Loan Payoff Calculator'!$C$30:$C$403,"&gt;="&amp;DATE(E324,1,1),'Loan Payoff Calculator'!$C$30:$C$403,"&lt;="&amp;DATE(E324,12,31)))</f>
        <v>#N/A</v>
      </c>
      <c r="G324" s="14" t="e">
        <f>IF(E324="","",SUMIFS('Loan Payoff Calculator'!$F$30:$F$403,'Loan Payoff Calculator'!$C$30:$C$403,"&gt;="&amp;DATE(E324,1,1),'Loan Payoff Calculator'!$C$30:$C$403,"&lt;="&amp;DATE(E324,12,31)))</f>
        <v>#N/A</v>
      </c>
      <c r="H324" s="14" t="e">
        <f>IF(E324="","",SUMIFS('Loan Payoff Calculator'!$G$30:$G$403,'Loan Payoff Calculator'!$C$30:$C$403,"&gt;="&amp;DATE(E324,1,1),'Loan Payoff Calculator'!$C$30:$C$403,"&lt;="&amp;DATE(E324,12,31)))</f>
        <v>#N/A</v>
      </c>
      <c r="I324" s="14" t="e">
        <f t="shared" ref="I324:I387" si="11">IF(E324="","",IF(ROUND(I323,0)-ROUND((F324+H324),0)=0,0,I323-(F324+H324)))</f>
        <v>#N/A</v>
      </c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8" x14ac:dyDescent="0.35">
      <c r="A325" s="7"/>
      <c r="B325" s="7"/>
      <c r="C325" s="7"/>
      <c r="D325" s="7"/>
      <c r="E325" s="10" t="e">
        <f t="shared" si="10"/>
        <v>#N/A</v>
      </c>
      <c r="F325" s="14" t="e">
        <f>IF(E325="","",SUMIFS('Loan Payoff Calculator'!$E$30:$E$403,'Loan Payoff Calculator'!$C$30:$C$403,"&gt;="&amp;DATE(E325,1,1),'Loan Payoff Calculator'!$C$30:$C$403,"&lt;="&amp;DATE(E325,12,31)))</f>
        <v>#N/A</v>
      </c>
      <c r="G325" s="14" t="e">
        <f>IF(E325="","",SUMIFS('Loan Payoff Calculator'!$F$30:$F$403,'Loan Payoff Calculator'!$C$30:$C$403,"&gt;="&amp;DATE(E325,1,1),'Loan Payoff Calculator'!$C$30:$C$403,"&lt;="&amp;DATE(E325,12,31)))</f>
        <v>#N/A</v>
      </c>
      <c r="H325" s="14" t="e">
        <f>IF(E325="","",SUMIFS('Loan Payoff Calculator'!$G$30:$G$403,'Loan Payoff Calculator'!$C$30:$C$403,"&gt;="&amp;DATE(E325,1,1),'Loan Payoff Calculator'!$C$30:$C$403,"&lt;="&amp;DATE(E325,12,31)))</f>
        <v>#N/A</v>
      </c>
      <c r="I325" s="14" t="e">
        <f t="shared" si="11"/>
        <v>#N/A</v>
      </c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8" x14ac:dyDescent="0.35">
      <c r="A326" s="7"/>
      <c r="B326" s="7"/>
      <c r="C326" s="7"/>
      <c r="D326" s="7"/>
      <c r="E326" s="10" t="e">
        <f t="shared" si="10"/>
        <v>#N/A</v>
      </c>
      <c r="F326" s="14" t="e">
        <f>IF(E326="","",SUMIFS('Loan Payoff Calculator'!$E$30:$E$403,'Loan Payoff Calculator'!$C$30:$C$403,"&gt;="&amp;DATE(E326,1,1),'Loan Payoff Calculator'!$C$30:$C$403,"&lt;="&amp;DATE(E326,12,31)))</f>
        <v>#N/A</v>
      </c>
      <c r="G326" s="14" t="e">
        <f>IF(E326="","",SUMIFS('Loan Payoff Calculator'!$F$30:$F$403,'Loan Payoff Calculator'!$C$30:$C$403,"&gt;="&amp;DATE(E326,1,1),'Loan Payoff Calculator'!$C$30:$C$403,"&lt;="&amp;DATE(E326,12,31)))</f>
        <v>#N/A</v>
      </c>
      <c r="H326" s="14" t="e">
        <f>IF(E326="","",SUMIFS('Loan Payoff Calculator'!$G$30:$G$403,'Loan Payoff Calculator'!$C$30:$C$403,"&gt;="&amp;DATE(E326,1,1),'Loan Payoff Calculator'!$C$30:$C$403,"&lt;="&amp;DATE(E326,12,31)))</f>
        <v>#N/A</v>
      </c>
      <c r="I326" s="14" t="e">
        <f t="shared" si="11"/>
        <v>#N/A</v>
      </c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8" x14ac:dyDescent="0.35">
      <c r="A327" s="7"/>
      <c r="B327" s="7"/>
      <c r="C327" s="7"/>
      <c r="D327" s="7"/>
      <c r="E327" s="10" t="e">
        <f t="shared" si="10"/>
        <v>#N/A</v>
      </c>
      <c r="F327" s="14" t="e">
        <f>IF(E327="","",SUMIFS('Loan Payoff Calculator'!$E$30:$E$403,'Loan Payoff Calculator'!$C$30:$C$403,"&gt;="&amp;DATE(E327,1,1),'Loan Payoff Calculator'!$C$30:$C$403,"&lt;="&amp;DATE(E327,12,31)))</f>
        <v>#N/A</v>
      </c>
      <c r="G327" s="14" t="e">
        <f>IF(E327="","",SUMIFS('Loan Payoff Calculator'!$F$30:$F$403,'Loan Payoff Calculator'!$C$30:$C$403,"&gt;="&amp;DATE(E327,1,1),'Loan Payoff Calculator'!$C$30:$C$403,"&lt;="&amp;DATE(E327,12,31)))</f>
        <v>#N/A</v>
      </c>
      <c r="H327" s="14" t="e">
        <f>IF(E327="","",SUMIFS('Loan Payoff Calculator'!$G$30:$G$403,'Loan Payoff Calculator'!$C$30:$C$403,"&gt;="&amp;DATE(E327,1,1),'Loan Payoff Calculator'!$C$30:$C$403,"&lt;="&amp;DATE(E327,12,31)))</f>
        <v>#N/A</v>
      </c>
      <c r="I327" s="14" t="e">
        <f t="shared" si="11"/>
        <v>#N/A</v>
      </c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8" x14ac:dyDescent="0.35">
      <c r="A328" s="7"/>
      <c r="B328" s="7"/>
      <c r="C328" s="7"/>
      <c r="D328" s="7"/>
      <c r="E328" s="10" t="e">
        <f t="shared" si="10"/>
        <v>#N/A</v>
      </c>
      <c r="F328" s="14" t="e">
        <f>IF(E328="","",SUMIFS('Loan Payoff Calculator'!$E$30:$E$403,'Loan Payoff Calculator'!$C$30:$C$403,"&gt;="&amp;DATE(E328,1,1),'Loan Payoff Calculator'!$C$30:$C$403,"&lt;="&amp;DATE(E328,12,31)))</f>
        <v>#N/A</v>
      </c>
      <c r="G328" s="14" t="e">
        <f>IF(E328="","",SUMIFS('Loan Payoff Calculator'!$F$30:$F$403,'Loan Payoff Calculator'!$C$30:$C$403,"&gt;="&amp;DATE(E328,1,1),'Loan Payoff Calculator'!$C$30:$C$403,"&lt;="&amp;DATE(E328,12,31)))</f>
        <v>#N/A</v>
      </c>
      <c r="H328" s="14" t="e">
        <f>IF(E328="","",SUMIFS('Loan Payoff Calculator'!$G$30:$G$403,'Loan Payoff Calculator'!$C$30:$C$403,"&gt;="&amp;DATE(E328,1,1),'Loan Payoff Calculator'!$C$30:$C$403,"&lt;="&amp;DATE(E328,12,31)))</f>
        <v>#N/A</v>
      </c>
      <c r="I328" s="14" t="e">
        <f t="shared" si="11"/>
        <v>#N/A</v>
      </c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8" x14ac:dyDescent="0.35">
      <c r="A329" s="7"/>
      <c r="B329" s="7"/>
      <c r="C329" s="7"/>
      <c r="D329" s="7"/>
      <c r="E329" s="10" t="e">
        <f t="shared" si="10"/>
        <v>#N/A</v>
      </c>
      <c r="F329" s="14" t="e">
        <f>IF(E329="","",SUMIFS('Loan Payoff Calculator'!$E$30:$E$403,'Loan Payoff Calculator'!$C$30:$C$403,"&gt;="&amp;DATE(E329,1,1),'Loan Payoff Calculator'!$C$30:$C$403,"&lt;="&amp;DATE(E329,12,31)))</f>
        <v>#N/A</v>
      </c>
      <c r="G329" s="14" t="e">
        <f>IF(E329="","",SUMIFS('Loan Payoff Calculator'!$F$30:$F$403,'Loan Payoff Calculator'!$C$30:$C$403,"&gt;="&amp;DATE(E329,1,1),'Loan Payoff Calculator'!$C$30:$C$403,"&lt;="&amp;DATE(E329,12,31)))</f>
        <v>#N/A</v>
      </c>
      <c r="H329" s="14" t="e">
        <f>IF(E329="","",SUMIFS('Loan Payoff Calculator'!$G$30:$G$403,'Loan Payoff Calculator'!$C$30:$C$403,"&gt;="&amp;DATE(E329,1,1),'Loan Payoff Calculator'!$C$30:$C$403,"&lt;="&amp;DATE(E329,12,31)))</f>
        <v>#N/A</v>
      </c>
      <c r="I329" s="14" t="e">
        <f t="shared" si="11"/>
        <v>#N/A</v>
      </c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8" x14ac:dyDescent="0.35">
      <c r="A330" s="7"/>
      <c r="B330" s="7"/>
      <c r="C330" s="7"/>
      <c r="D330" s="7"/>
      <c r="E330" s="10" t="e">
        <f t="shared" si="10"/>
        <v>#N/A</v>
      </c>
      <c r="F330" s="14" t="e">
        <f>IF(E330="","",SUMIFS('Loan Payoff Calculator'!$E$30:$E$403,'Loan Payoff Calculator'!$C$30:$C$403,"&gt;="&amp;DATE(E330,1,1),'Loan Payoff Calculator'!$C$30:$C$403,"&lt;="&amp;DATE(E330,12,31)))</f>
        <v>#N/A</v>
      </c>
      <c r="G330" s="14" t="e">
        <f>IF(E330="","",SUMIFS('Loan Payoff Calculator'!$F$30:$F$403,'Loan Payoff Calculator'!$C$30:$C$403,"&gt;="&amp;DATE(E330,1,1),'Loan Payoff Calculator'!$C$30:$C$403,"&lt;="&amp;DATE(E330,12,31)))</f>
        <v>#N/A</v>
      </c>
      <c r="H330" s="14" t="e">
        <f>IF(E330="","",SUMIFS('Loan Payoff Calculator'!$G$30:$G$403,'Loan Payoff Calculator'!$C$30:$C$403,"&gt;="&amp;DATE(E330,1,1),'Loan Payoff Calculator'!$C$30:$C$403,"&lt;="&amp;DATE(E330,12,31)))</f>
        <v>#N/A</v>
      </c>
      <c r="I330" s="14" t="e">
        <f t="shared" si="11"/>
        <v>#N/A</v>
      </c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8" x14ac:dyDescent="0.35">
      <c r="A331" s="7"/>
      <c r="B331" s="7"/>
      <c r="C331" s="7"/>
      <c r="D331" s="7"/>
      <c r="E331" s="10" t="e">
        <f t="shared" si="10"/>
        <v>#N/A</v>
      </c>
      <c r="F331" s="14" t="e">
        <f>IF(E331="","",SUMIFS('Loan Payoff Calculator'!$E$30:$E$403,'Loan Payoff Calculator'!$C$30:$C$403,"&gt;="&amp;DATE(E331,1,1),'Loan Payoff Calculator'!$C$30:$C$403,"&lt;="&amp;DATE(E331,12,31)))</f>
        <v>#N/A</v>
      </c>
      <c r="G331" s="14" t="e">
        <f>IF(E331="","",SUMIFS('Loan Payoff Calculator'!$F$30:$F$403,'Loan Payoff Calculator'!$C$30:$C$403,"&gt;="&amp;DATE(E331,1,1),'Loan Payoff Calculator'!$C$30:$C$403,"&lt;="&amp;DATE(E331,12,31)))</f>
        <v>#N/A</v>
      </c>
      <c r="H331" s="14" t="e">
        <f>IF(E331="","",SUMIFS('Loan Payoff Calculator'!$G$30:$G$403,'Loan Payoff Calculator'!$C$30:$C$403,"&gt;="&amp;DATE(E331,1,1),'Loan Payoff Calculator'!$C$30:$C$403,"&lt;="&amp;DATE(E331,12,31)))</f>
        <v>#N/A</v>
      </c>
      <c r="I331" s="14" t="e">
        <f t="shared" si="11"/>
        <v>#N/A</v>
      </c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8" x14ac:dyDescent="0.35">
      <c r="A332" s="7"/>
      <c r="B332" s="7"/>
      <c r="C332" s="7"/>
      <c r="D332" s="7"/>
      <c r="E332" s="10" t="e">
        <f t="shared" si="10"/>
        <v>#N/A</v>
      </c>
      <c r="F332" s="14" t="e">
        <f>IF(E332="","",SUMIFS('Loan Payoff Calculator'!$E$30:$E$403,'Loan Payoff Calculator'!$C$30:$C$403,"&gt;="&amp;DATE(E332,1,1),'Loan Payoff Calculator'!$C$30:$C$403,"&lt;="&amp;DATE(E332,12,31)))</f>
        <v>#N/A</v>
      </c>
      <c r="G332" s="14" t="e">
        <f>IF(E332="","",SUMIFS('Loan Payoff Calculator'!$F$30:$F$403,'Loan Payoff Calculator'!$C$30:$C$403,"&gt;="&amp;DATE(E332,1,1),'Loan Payoff Calculator'!$C$30:$C$403,"&lt;="&amp;DATE(E332,12,31)))</f>
        <v>#N/A</v>
      </c>
      <c r="H332" s="14" t="e">
        <f>IF(E332="","",SUMIFS('Loan Payoff Calculator'!$G$30:$G$403,'Loan Payoff Calculator'!$C$30:$C$403,"&gt;="&amp;DATE(E332,1,1),'Loan Payoff Calculator'!$C$30:$C$403,"&lt;="&amp;DATE(E332,12,31)))</f>
        <v>#N/A</v>
      </c>
      <c r="I332" s="14" t="e">
        <f t="shared" si="11"/>
        <v>#N/A</v>
      </c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8" x14ac:dyDescent="0.35">
      <c r="A333" s="7"/>
      <c r="B333" s="7"/>
      <c r="C333" s="7"/>
      <c r="D333" s="7"/>
      <c r="E333" s="10" t="e">
        <f t="shared" si="10"/>
        <v>#N/A</v>
      </c>
      <c r="F333" s="14" t="e">
        <f>IF(E333="","",SUMIFS('Loan Payoff Calculator'!$E$30:$E$403,'Loan Payoff Calculator'!$C$30:$C$403,"&gt;="&amp;DATE(E333,1,1),'Loan Payoff Calculator'!$C$30:$C$403,"&lt;="&amp;DATE(E333,12,31)))</f>
        <v>#N/A</v>
      </c>
      <c r="G333" s="14" t="e">
        <f>IF(E333="","",SUMIFS('Loan Payoff Calculator'!$F$30:$F$403,'Loan Payoff Calculator'!$C$30:$C$403,"&gt;="&amp;DATE(E333,1,1),'Loan Payoff Calculator'!$C$30:$C$403,"&lt;="&amp;DATE(E333,12,31)))</f>
        <v>#N/A</v>
      </c>
      <c r="H333" s="14" t="e">
        <f>IF(E333="","",SUMIFS('Loan Payoff Calculator'!$G$30:$G$403,'Loan Payoff Calculator'!$C$30:$C$403,"&gt;="&amp;DATE(E333,1,1),'Loan Payoff Calculator'!$C$30:$C$403,"&lt;="&amp;DATE(E333,12,31)))</f>
        <v>#N/A</v>
      </c>
      <c r="I333" s="14" t="e">
        <f t="shared" si="11"/>
        <v>#N/A</v>
      </c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8" x14ac:dyDescent="0.35">
      <c r="A334" s="7"/>
      <c r="B334" s="7"/>
      <c r="C334" s="7"/>
      <c r="D334" s="7"/>
      <c r="E334" s="10" t="e">
        <f t="shared" si="10"/>
        <v>#N/A</v>
      </c>
      <c r="F334" s="14" t="e">
        <f>IF(E334="","",SUMIFS('Loan Payoff Calculator'!$E$30:$E$403,'Loan Payoff Calculator'!$C$30:$C$403,"&gt;="&amp;DATE(E334,1,1),'Loan Payoff Calculator'!$C$30:$C$403,"&lt;="&amp;DATE(E334,12,31)))</f>
        <v>#N/A</v>
      </c>
      <c r="G334" s="14" t="e">
        <f>IF(E334="","",SUMIFS('Loan Payoff Calculator'!$F$30:$F$403,'Loan Payoff Calculator'!$C$30:$C$403,"&gt;="&amp;DATE(E334,1,1),'Loan Payoff Calculator'!$C$30:$C$403,"&lt;="&amp;DATE(E334,12,31)))</f>
        <v>#N/A</v>
      </c>
      <c r="H334" s="14" t="e">
        <f>IF(E334="","",SUMIFS('Loan Payoff Calculator'!$G$30:$G$403,'Loan Payoff Calculator'!$C$30:$C$403,"&gt;="&amp;DATE(E334,1,1),'Loan Payoff Calculator'!$C$30:$C$403,"&lt;="&amp;DATE(E334,12,31)))</f>
        <v>#N/A</v>
      </c>
      <c r="I334" s="14" t="e">
        <f t="shared" si="11"/>
        <v>#N/A</v>
      </c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8" x14ac:dyDescent="0.35">
      <c r="A335" s="7"/>
      <c r="B335" s="7"/>
      <c r="C335" s="7"/>
      <c r="D335" s="7"/>
      <c r="E335" s="10" t="e">
        <f t="shared" si="10"/>
        <v>#N/A</v>
      </c>
      <c r="F335" s="14" t="e">
        <f>IF(E335="","",SUMIFS('Loan Payoff Calculator'!$E$30:$E$403,'Loan Payoff Calculator'!$C$30:$C$403,"&gt;="&amp;DATE(E335,1,1),'Loan Payoff Calculator'!$C$30:$C$403,"&lt;="&amp;DATE(E335,12,31)))</f>
        <v>#N/A</v>
      </c>
      <c r="G335" s="14" t="e">
        <f>IF(E335="","",SUMIFS('Loan Payoff Calculator'!$F$30:$F$403,'Loan Payoff Calculator'!$C$30:$C$403,"&gt;="&amp;DATE(E335,1,1),'Loan Payoff Calculator'!$C$30:$C$403,"&lt;="&amp;DATE(E335,12,31)))</f>
        <v>#N/A</v>
      </c>
      <c r="H335" s="14" t="e">
        <f>IF(E335="","",SUMIFS('Loan Payoff Calculator'!$G$30:$G$403,'Loan Payoff Calculator'!$C$30:$C$403,"&gt;="&amp;DATE(E335,1,1),'Loan Payoff Calculator'!$C$30:$C$403,"&lt;="&amp;DATE(E335,12,31)))</f>
        <v>#N/A</v>
      </c>
      <c r="I335" s="14" t="e">
        <f t="shared" si="11"/>
        <v>#N/A</v>
      </c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8" x14ac:dyDescent="0.35">
      <c r="A336" s="7"/>
      <c r="B336" s="7"/>
      <c r="C336" s="7"/>
      <c r="D336" s="7"/>
      <c r="E336" s="10" t="e">
        <f t="shared" si="10"/>
        <v>#N/A</v>
      </c>
      <c r="F336" s="14" t="e">
        <f>IF(E336="","",SUMIFS('Loan Payoff Calculator'!$E$30:$E$403,'Loan Payoff Calculator'!$C$30:$C$403,"&gt;="&amp;DATE(E336,1,1),'Loan Payoff Calculator'!$C$30:$C$403,"&lt;="&amp;DATE(E336,12,31)))</f>
        <v>#N/A</v>
      </c>
      <c r="G336" s="14" t="e">
        <f>IF(E336="","",SUMIFS('Loan Payoff Calculator'!$F$30:$F$403,'Loan Payoff Calculator'!$C$30:$C$403,"&gt;="&amp;DATE(E336,1,1),'Loan Payoff Calculator'!$C$30:$C$403,"&lt;="&amp;DATE(E336,12,31)))</f>
        <v>#N/A</v>
      </c>
      <c r="H336" s="14" t="e">
        <f>IF(E336="","",SUMIFS('Loan Payoff Calculator'!$G$30:$G$403,'Loan Payoff Calculator'!$C$30:$C$403,"&gt;="&amp;DATE(E336,1,1),'Loan Payoff Calculator'!$C$30:$C$403,"&lt;="&amp;DATE(E336,12,31)))</f>
        <v>#N/A</v>
      </c>
      <c r="I336" s="14" t="e">
        <f t="shared" si="11"/>
        <v>#N/A</v>
      </c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8" x14ac:dyDescent="0.35">
      <c r="A337" s="7"/>
      <c r="B337" s="7"/>
      <c r="C337" s="7"/>
      <c r="D337" s="7"/>
      <c r="E337" s="10" t="e">
        <f t="shared" si="10"/>
        <v>#N/A</v>
      </c>
      <c r="F337" s="14" t="e">
        <f>IF(E337="","",SUMIFS('Loan Payoff Calculator'!$E$30:$E$403,'Loan Payoff Calculator'!$C$30:$C$403,"&gt;="&amp;DATE(E337,1,1),'Loan Payoff Calculator'!$C$30:$C$403,"&lt;="&amp;DATE(E337,12,31)))</f>
        <v>#N/A</v>
      </c>
      <c r="G337" s="14" t="e">
        <f>IF(E337="","",SUMIFS('Loan Payoff Calculator'!$F$30:$F$403,'Loan Payoff Calculator'!$C$30:$C$403,"&gt;="&amp;DATE(E337,1,1),'Loan Payoff Calculator'!$C$30:$C$403,"&lt;="&amp;DATE(E337,12,31)))</f>
        <v>#N/A</v>
      </c>
      <c r="H337" s="14" t="e">
        <f>IF(E337="","",SUMIFS('Loan Payoff Calculator'!$G$30:$G$403,'Loan Payoff Calculator'!$C$30:$C$403,"&gt;="&amp;DATE(E337,1,1),'Loan Payoff Calculator'!$C$30:$C$403,"&lt;="&amp;DATE(E337,12,31)))</f>
        <v>#N/A</v>
      </c>
      <c r="I337" s="14" t="e">
        <f t="shared" si="11"/>
        <v>#N/A</v>
      </c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8" x14ac:dyDescent="0.35">
      <c r="A338" s="7"/>
      <c r="B338" s="7"/>
      <c r="C338" s="7"/>
      <c r="D338" s="7"/>
      <c r="E338" s="10" t="e">
        <f t="shared" si="10"/>
        <v>#N/A</v>
      </c>
      <c r="F338" s="14" t="e">
        <f>IF(E338="","",SUMIFS('Loan Payoff Calculator'!$E$30:$E$403,'Loan Payoff Calculator'!$C$30:$C$403,"&gt;="&amp;DATE(E338,1,1),'Loan Payoff Calculator'!$C$30:$C$403,"&lt;="&amp;DATE(E338,12,31)))</f>
        <v>#N/A</v>
      </c>
      <c r="G338" s="14" t="e">
        <f>IF(E338="","",SUMIFS('Loan Payoff Calculator'!$F$30:$F$403,'Loan Payoff Calculator'!$C$30:$C$403,"&gt;="&amp;DATE(E338,1,1),'Loan Payoff Calculator'!$C$30:$C$403,"&lt;="&amp;DATE(E338,12,31)))</f>
        <v>#N/A</v>
      </c>
      <c r="H338" s="14" t="e">
        <f>IF(E338="","",SUMIFS('Loan Payoff Calculator'!$G$30:$G$403,'Loan Payoff Calculator'!$C$30:$C$403,"&gt;="&amp;DATE(E338,1,1),'Loan Payoff Calculator'!$C$30:$C$403,"&lt;="&amp;DATE(E338,12,31)))</f>
        <v>#N/A</v>
      </c>
      <c r="I338" s="14" t="e">
        <f t="shared" si="11"/>
        <v>#N/A</v>
      </c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8" x14ac:dyDescent="0.35">
      <c r="A339" s="7"/>
      <c r="B339" s="7"/>
      <c r="C339" s="7"/>
      <c r="D339" s="7"/>
      <c r="E339" s="10" t="e">
        <f t="shared" si="10"/>
        <v>#N/A</v>
      </c>
      <c r="F339" s="14" t="e">
        <f>IF(E339="","",SUMIFS('Loan Payoff Calculator'!$E$30:$E$403,'Loan Payoff Calculator'!$C$30:$C$403,"&gt;="&amp;DATE(E339,1,1),'Loan Payoff Calculator'!$C$30:$C$403,"&lt;="&amp;DATE(E339,12,31)))</f>
        <v>#N/A</v>
      </c>
      <c r="G339" s="14" t="e">
        <f>IF(E339="","",SUMIFS('Loan Payoff Calculator'!$F$30:$F$403,'Loan Payoff Calculator'!$C$30:$C$403,"&gt;="&amp;DATE(E339,1,1),'Loan Payoff Calculator'!$C$30:$C$403,"&lt;="&amp;DATE(E339,12,31)))</f>
        <v>#N/A</v>
      </c>
      <c r="H339" s="14" t="e">
        <f>IF(E339="","",SUMIFS('Loan Payoff Calculator'!$G$30:$G$403,'Loan Payoff Calculator'!$C$30:$C$403,"&gt;="&amp;DATE(E339,1,1),'Loan Payoff Calculator'!$C$30:$C$403,"&lt;="&amp;DATE(E339,12,31)))</f>
        <v>#N/A</v>
      </c>
      <c r="I339" s="14" t="e">
        <f t="shared" si="11"/>
        <v>#N/A</v>
      </c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8" x14ac:dyDescent="0.35">
      <c r="A340" s="7"/>
      <c r="B340" s="7"/>
      <c r="C340" s="7"/>
      <c r="D340" s="7"/>
      <c r="E340" s="10" t="e">
        <f t="shared" si="10"/>
        <v>#N/A</v>
      </c>
      <c r="F340" s="14" t="e">
        <f>IF(E340="","",SUMIFS('Loan Payoff Calculator'!$E$30:$E$403,'Loan Payoff Calculator'!$C$30:$C$403,"&gt;="&amp;DATE(E340,1,1),'Loan Payoff Calculator'!$C$30:$C$403,"&lt;="&amp;DATE(E340,12,31)))</f>
        <v>#N/A</v>
      </c>
      <c r="G340" s="14" t="e">
        <f>IF(E340="","",SUMIFS('Loan Payoff Calculator'!$F$30:$F$403,'Loan Payoff Calculator'!$C$30:$C$403,"&gt;="&amp;DATE(E340,1,1),'Loan Payoff Calculator'!$C$30:$C$403,"&lt;="&amp;DATE(E340,12,31)))</f>
        <v>#N/A</v>
      </c>
      <c r="H340" s="14" t="e">
        <f>IF(E340="","",SUMIFS('Loan Payoff Calculator'!$G$30:$G$403,'Loan Payoff Calculator'!$C$30:$C$403,"&gt;="&amp;DATE(E340,1,1),'Loan Payoff Calculator'!$C$30:$C$403,"&lt;="&amp;DATE(E340,12,31)))</f>
        <v>#N/A</v>
      </c>
      <c r="I340" s="14" t="e">
        <f t="shared" si="11"/>
        <v>#N/A</v>
      </c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8" x14ac:dyDescent="0.35">
      <c r="A341" s="7"/>
      <c r="B341" s="7"/>
      <c r="C341" s="7"/>
      <c r="D341" s="7"/>
      <c r="E341" s="10" t="e">
        <f t="shared" si="10"/>
        <v>#N/A</v>
      </c>
      <c r="F341" s="14" t="e">
        <f>IF(E341="","",SUMIFS('Loan Payoff Calculator'!$E$30:$E$403,'Loan Payoff Calculator'!$C$30:$C$403,"&gt;="&amp;DATE(E341,1,1),'Loan Payoff Calculator'!$C$30:$C$403,"&lt;="&amp;DATE(E341,12,31)))</f>
        <v>#N/A</v>
      </c>
      <c r="G341" s="14" t="e">
        <f>IF(E341="","",SUMIFS('Loan Payoff Calculator'!$F$30:$F$403,'Loan Payoff Calculator'!$C$30:$C$403,"&gt;="&amp;DATE(E341,1,1),'Loan Payoff Calculator'!$C$30:$C$403,"&lt;="&amp;DATE(E341,12,31)))</f>
        <v>#N/A</v>
      </c>
      <c r="H341" s="14" t="e">
        <f>IF(E341="","",SUMIFS('Loan Payoff Calculator'!$G$30:$G$403,'Loan Payoff Calculator'!$C$30:$C$403,"&gt;="&amp;DATE(E341,1,1),'Loan Payoff Calculator'!$C$30:$C$403,"&lt;="&amp;DATE(E341,12,31)))</f>
        <v>#N/A</v>
      </c>
      <c r="I341" s="14" t="e">
        <f t="shared" si="11"/>
        <v>#N/A</v>
      </c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8" x14ac:dyDescent="0.35">
      <c r="A342" s="7"/>
      <c r="B342" s="7"/>
      <c r="C342" s="7"/>
      <c r="D342" s="7"/>
      <c r="E342" s="10" t="e">
        <f t="shared" si="10"/>
        <v>#N/A</v>
      </c>
      <c r="F342" s="14" t="e">
        <f>IF(E342="","",SUMIFS('Loan Payoff Calculator'!$E$30:$E$403,'Loan Payoff Calculator'!$C$30:$C$403,"&gt;="&amp;DATE(E342,1,1),'Loan Payoff Calculator'!$C$30:$C$403,"&lt;="&amp;DATE(E342,12,31)))</f>
        <v>#N/A</v>
      </c>
      <c r="G342" s="14" t="e">
        <f>IF(E342="","",SUMIFS('Loan Payoff Calculator'!$F$30:$F$403,'Loan Payoff Calculator'!$C$30:$C$403,"&gt;="&amp;DATE(E342,1,1),'Loan Payoff Calculator'!$C$30:$C$403,"&lt;="&amp;DATE(E342,12,31)))</f>
        <v>#N/A</v>
      </c>
      <c r="H342" s="14" t="e">
        <f>IF(E342="","",SUMIFS('Loan Payoff Calculator'!$G$30:$G$403,'Loan Payoff Calculator'!$C$30:$C$403,"&gt;="&amp;DATE(E342,1,1),'Loan Payoff Calculator'!$C$30:$C$403,"&lt;="&amp;DATE(E342,12,31)))</f>
        <v>#N/A</v>
      </c>
      <c r="I342" s="14" t="e">
        <f t="shared" si="11"/>
        <v>#N/A</v>
      </c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8" x14ac:dyDescent="0.35">
      <c r="A343" s="7"/>
      <c r="B343" s="7"/>
      <c r="C343" s="7"/>
      <c r="D343" s="7"/>
      <c r="E343" s="10" t="e">
        <f t="shared" si="10"/>
        <v>#N/A</v>
      </c>
      <c r="F343" s="14" t="e">
        <f>IF(E343="","",SUMIFS('Loan Payoff Calculator'!$E$30:$E$403,'Loan Payoff Calculator'!$C$30:$C$403,"&gt;="&amp;DATE(E343,1,1),'Loan Payoff Calculator'!$C$30:$C$403,"&lt;="&amp;DATE(E343,12,31)))</f>
        <v>#N/A</v>
      </c>
      <c r="G343" s="14" t="e">
        <f>IF(E343="","",SUMIFS('Loan Payoff Calculator'!$F$30:$F$403,'Loan Payoff Calculator'!$C$30:$C$403,"&gt;="&amp;DATE(E343,1,1),'Loan Payoff Calculator'!$C$30:$C$403,"&lt;="&amp;DATE(E343,12,31)))</f>
        <v>#N/A</v>
      </c>
      <c r="H343" s="14" t="e">
        <f>IF(E343="","",SUMIFS('Loan Payoff Calculator'!$G$30:$G$403,'Loan Payoff Calculator'!$C$30:$C$403,"&gt;="&amp;DATE(E343,1,1),'Loan Payoff Calculator'!$C$30:$C$403,"&lt;="&amp;DATE(E343,12,31)))</f>
        <v>#N/A</v>
      </c>
      <c r="I343" s="14" t="e">
        <f t="shared" si="11"/>
        <v>#N/A</v>
      </c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8" x14ac:dyDescent="0.35">
      <c r="A344" s="7"/>
      <c r="B344" s="7"/>
      <c r="C344" s="7"/>
      <c r="D344" s="7"/>
      <c r="E344" s="10" t="e">
        <f t="shared" si="10"/>
        <v>#N/A</v>
      </c>
      <c r="F344" s="14" t="e">
        <f>IF(E344="","",SUMIFS('Loan Payoff Calculator'!$E$30:$E$403,'Loan Payoff Calculator'!$C$30:$C$403,"&gt;="&amp;DATE(E344,1,1),'Loan Payoff Calculator'!$C$30:$C$403,"&lt;="&amp;DATE(E344,12,31)))</f>
        <v>#N/A</v>
      </c>
      <c r="G344" s="14" t="e">
        <f>IF(E344="","",SUMIFS('Loan Payoff Calculator'!$F$30:$F$403,'Loan Payoff Calculator'!$C$30:$C$403,"&gt;="&amp;DATE(E344,1,1),'Loan Payoff Calculator'!$C$30:$C$403,"&lt;="&amp;DATE(E344,12,31)))</f>
        <v>#N/A</v>
      </c>
      <c r="H344" s="14" t="e">
        <f>IF(E344="","",SUMIFS('Loan Payoff Calculator'!$G$30:$G$403,'Loan Payoff Calculator'!$C$30:$C$403,"&gt;="&amp;DATE(E344,1,1),'Loan Payoff Calculator'!$C$30:$C$403,"&lt;="&amp;DATE(E344,12,31)))</f>
        <v>#N/A</v>
      </c>
      <c r="I344" s="14" t="e">
        <f t="shared" si="11"/>
        <v>#N/A</v>
      </c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8" x14ac:dyDescent="0.35">
      <c r="A345" s="7"/>
      <c r="B345" s="7"/>
      <c r="C345" s="7"/>
      <c r="D345" s="7"/>
      <c r="E345" s="10" t="e">
        <f t="shared" si="10"/>
        <v>#N/A</v>
      </c>
      <c r="F345" s="14" t="e">
        <f>IF(E345="","",SUMIFS('Loan Payoff Calculator'!$E$30:$E$403,'Loan Payoff Calculator'!$C$30:$C$403,"&gt;="&amp;DATE(E345,1,1),'Loan Payoff Calculator'!$C$30:$C$403,"&lt;="&amp;DATE(E345,12,31)))</f>
        <v>#N/A</v>
      </c>
      <c r="G345" s="14" t="e">
        <f>IF(E345="","",SUMIFS('Loan Payoff Calculator'!$F$30:$F$403,'Loan Payoff Calculator'!$C$30:$C$403,"&gt;="&amp;DATE(E345,1,1),'Loan Payoff Calculator'!$C$30:$C$403,"&lt;="&amp;DATE(E345,12,31)))</f>
        <v>#N/A</v>
      </c>
      <c r="H345" s="14" t="e">
        <f>IF(E345="","",SUMIFS('Loan Payoff Calculator'!$G$30:$G$403,'Loan Payoff Calculator'!$C$30:$C$403,"&gt;="&amp;DATE(E345,1,1),'Loan Payoff Calculator'!$C$30:$C$403,"&lt;="&amp;DATE(E345,12,31)))</f>
        <v>#N/A</v>
      </c>
      <c r="I345" s="14" t="e">
        <f t="shared" si="11"/>
        <v>#N/A</v>
      </c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8" x14ac:dyDescent="0.35">
      <c r="A346" s="7"/>
      <c r="B346" s="7"/>
      <c r="C346" s="7"/>
      <c r="D346" s="7"/>
      <c r="E346" s="10" t="e">
        <f t="shared" si="10"/>
        <v>#N/A</v>
      </c>
      <c r="F346" s="14" t="e">
        <f>IF(E346="","",SUMIFS('Loan Payoff Calculator'!$E$30:$E$403,'Loan Payoff Calculator'!$C$30:$C$403,"&gt;="&amp;DATE(E346,1,1),'Loan Payoff Calculator'!$C$30:$C$403,"&lt;="&amp;DATE(E346,12,31)))</f>
        <v>#N/A</v>
      </c>
      <c r="G346" s="14" t="e">
        <f>IF(E346="","",SUMIFS('Loan Payoff Calculator'!$F$30:$F$403,'Loan Payoff Calculator'!$C$30:$C$403,"&gt;="&amp;DATE(E346,1,1),'Loan Payoff Calculator'!$C$30:$C$403,"&lt;="&amp;DATE(E346,12,31)))</f>
        <v>#N/A</v>
      </c>
      <c r="H346" s="14" t="e">
        <f>IF(E346="","",SUMIFS('Loan Payoff Calculator'!$G$30:$G$403,'Loan Payoff Calculator'!$C$30:$C$403,"&gt;="&amp;DATE(E346,1,1),'Loan Payoff Calculator'!$C$30:$C$403,"&lt;="&amp;DATE(E346,12,31)))</f>
        <v>#N/A</v>
      </c>
      <c r="I346" s="14" t="e">
        <f t="shared" si="11"/>
        <v>#N/A</v>
      </c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8" x14ac:dyDescent="0.35">
      <c r="A347" s="7"/>
      <c r="B347" s="7"/>
      <c r="C347" s="7"/>
      <c r="D347" s="7"/>
      <c r="E347" s="10" t="e">
        <f t="shared" si="10"/>
        <v>#N/A</v>
      </c>
      <c r="F347" s="14" t="e">
        <f>IF(E347="","",SUMIFS('Loan Payoff Calculator'!$E$30:$E$403,'Loan Payoff Calculator'!$C$30:$C$403,"&gt;="&amp;DATE(E347,1,1),'Loan Payoff Calculator'!$C$30:$C$403,"&lt;="&amp;DATE(E347,12,31)))</f>
        <v>#N/A</v>
      </c>
      <c r="G347" s="14" t="e">
        <f>IF(E347="","",SUMIFS('Loan Payoff Calculator'!$F$30:$F$403,'Loan Payoff Calculator'!$C$30:$C$403,"&gt;="&amp;DATE(E347,1,1),'Loan Payoff Calculator'!$C$30:$C$403,"&lt;="&amp;DATE(E347,12,31)))</f>
        <v>#N/A</v>
      </c>
      <c r="H347" s="14" t="e">
        <f>IF(E347="","",SUMIFS('Loan Payoff Calculator'!$G$30:$G$403,'Loan Payoff Calculator'!$C$30:$C$403,"&gt;="&amp;DATE(E347,1,1),'Loan Payoff Calculator'!$C$30:$C$403,"&lt;="&amp;DATE(E347,12,31)))</f>
        <v>#N/A</v>
      </c>
      <c r="I347" s="14" t="e">
        <f t="shared" si="11"/>
        <v>#N/A</v>
      </c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8" x14ac:dyDescent="0.35">
      <c r="A348" s="7"/>
      <c r="B348" s="7"/>
      <c r="C348" s="7"/>
      <c r="D348" s="7"/>
      <c r="E348" s="10" t="e">
        <f t="shared" si="10"/>
        <v>#N/A</v>
      </c>
      <c r="F348" s="14" t="e">
        <f>IF(E348="","",SUMIFS('Loan Payoff Calculator'!$E$30:$E$403,'Loan Payoff Calculator'!$C$30:$C$403,"&gt;="&amp;DATE(E348,1,1),'Loan Payoff Calculator'!$C$30:$C$403,"&lt;="&amp;DATE(E348,12,31)))</f>
        <v>#N/A</v>
      </c>
      <c r="G348" s="14" t="e">
        <f>IF(E348="","",SUMIFS('Loan Payoff Calculator'!$F$30:$F$403,'Loan Payoff Calculator'!$C$30:$C$403,"&gt;="&amp;DATE(E348,1,1),'Loan Payoff Calculator'!$C$30:$C$403,"&lt;="&amp;DATE(E348,12,31)))</f>
        <v>#N/A</v>
      </c>
      <c r="H348" s="14" t="e">
        <f>IF(E348="","",SUMIFS('Loan Payoff Calculator'!$G$30:$G$403,'Loan Payoff Calculator'!$C$30:$C$403,"&gt;="&amp;DATE(E348,1,1),'Loan Payoff Calculator'!$C$30:$C$403,"&lt;="&amp;DATE(E348,12,31)))</f>
        <v>#N/A</v>
      </c>
      <c r="I348" s="14" t="e">
        <f t="shared" si="11"/>
        <v>#N/A</v>
      </c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8" x14ac:dyDescent="0.35">
      <c r="A349" s="7"/>
      <c r="B349" s="7"/>
      <c r="C349" s="7"/>
      <c r="D349" s="7"/>
      <c r="E349" s="10" t="e">
        <f t="shared" si="10"/>
        <v>#N/A</v>
      </c>
      <c r="F349" s="14" t="e">
        <f>IF(E349="","",SUMIFS('Loan Payoff Calculator'!$E$30:$E$403,'Loan Payoff Calculator'!$C$30:$C$403,"&gt;="&amp;DATE(E349,1,1),'Loan Payoff Calculator'!$C$30:$C$403,"&lt;="&amp;DATE(E349,12,31)))</f>
        <v>#N/A</v>
      </c>
      <c r="G349" s="14" t="e">
        <f>IF(E349="","",SUMIFS('Loan Payoff Calculator'!$F$30:$F$403,'Loan Payoff Calculator'!$C$30:$C$403,"&gt;="&amp;DATE(E349,1,1),'Loan Payoff Calculator'!$C$30:$C$403,"&lt;="&amp;DATE(E349,12,31)))</f>
        <v>#N/A</v>
      </c>
      <c r="H349" s="14" t="e">
        <f>IF(E349="","",SUMIFS('Loan Payoff Calculator'!$G$30:$G$403,'Loan Payoff Calculator'!$C$30:$C$403,"&gt;="&amp;DATE(E349,1,1),'Loan Payoff Calculator'!$C$30:$C$403,"&lt;="&amp;DATE(E349,12,31)))</f>
        <v>#N/A</v>
      </c>
      <c r="I349" s="14" t="e">
        <f t="shared" si="11"/>
        <v>#N/A</v>
      </c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8" x14ac:dyDescent="0.35">
      <c r="A350" s="7"/>
      <c r="B350" s="7"/>
      <c r="C350" s="7"/>
      <c r="D350" s="7"/>
      <c r="E350" s="10" t="e">
        <f t="shared" si="10"/>
        <v>#N/A</v>
      </c>
      <c r="F350" s="14" t="e">
        <f>IF(E350="","",SUMIFS('Loan Payoff Calculator'!$E$30:$E$403,'Loan Payoff Calculator'!$C$30:$C$403,"&gt;="&amp;DATE(E350,1,1),'Loan Payoff Calculator'!$C$30:$C$403,"&lt;="&amp;DATE(E350,12,31)))</f>
        <v>#N/A</v>
      </c>
      <c r="G350" s="14" t="e">
        <f>IF(E350="","",SUMIFS('Loan Payoff Calculator'!$F$30:$F$403,'Loan Payoff Calculator'!$C$30:$C$403,"&gt;="&amp;DATE(E350,1,1),'Loan Payoff Calculator'!$C$30:$C$403,"&lt;="&amp;DATE(E350,12,31)))</f>
        <v>#N/A</v>
      </c>
      <c r="H350" s="14" t="e">
        <f>IF(E350="","",SUMIFS('Loan Payoff Calculator'!$G$30:$G$403,'Loan Payoff Calculator'!$C$30:$C$403,"&gt;="&amp;DATE(E350,1,1),'Loan Payoff Calculator'!$C$30:$C$403,"&lt;="&amp;DATE(E350,12,31)))</f>
        <v>#N/A</v>
      </c>
      <c r="I350" s="14" t="e">
        <f t="shared" si="11"/>
        <v>#N/A</v>
      </c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8" x14ac:dyDescent="0.35">
      <c r="A351" s="7"/>
      <c r="B351" s="7"/>
      <c r="C351" s="7"/>
      <c r="D351" s="7"/>
      <c r="E351" s="10" t="e">
        <f t="shared" si="10"/>
        <v>#N/A</v>
      </c>
      <c r="F351" s="14" t="e">
        <f>IF(E351="","",SUMIFS('Loan Payoff Calculator'!$E$30:$E$403,'Loan Payoff Calculator'!$C$30:$C$403,"&gt;="&amp;DATE(E351,1,1),'Loan Payoff Calculator'!$C$30:$C$403,"&lt;="&amp;DATE(E351,12,31)))</f>
        <v>#N/A</v>
      </c>
      <c r="G351" s="14" t="e">
        <f>IF(E351="","",SUMIFS('Loan Payoff Calculator'!$F$30:$F$403,'Loan Payoff Calculator'!$C$30:$C$403,"&gt;="&amp;DATE(E351,1,1),'Loan Payoff Calculator'!$C$30:$C$403,"&lt;="&amp;DATE(E351,12,31)))</f>
        <v>#N/A</v>
      </c>
      <c r="H351" s="14" t="e">
        <f>IF(E351="","",SUMIFS('Loan Payoff Calculator'!$G$30:$G$403,'Loan Payoff Calculator'!$C$30:$C$403,"&gt;="&amp;DATE(E351,1,1),'Loan Payoff Calculator'!$C$30:$C$403,"&lt;="&amp;DATE(E351,12,31)))</f>
        <v>#N/A</v>
      </c>
      <c r="I351" s="14" t="e">
        <f t="shared" si="11"/>
        <v>#N/A</v>
      </c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8" x14ac:dyDescent="0.35">
      <c r="A352" s="7"/>
      <c r="B352" s="7"/>
      <c r="C352" s="7"/>
      <c r="D352" s="7"/>
      <c r="E352" s="10" t="e">
        <f t="shared" si="10"/>
        <v>#N/A</v>
      </c>
      <c r="F352" s="14" t="e">
        <f>IF(E352="","",SUMIFS('Loan Payoff Calculator'!$E$30:$E$403,'Loan Payoff Calculator'!$C$30:$C$403,"&gt;="&amp;DATE(E352,1,1),'Loan Payoff Calculator'!$C$30:$C$403,"&lt;="&amp;DATE(E352,12,31)))</f>
        <v>#N/A</v>
      </c>
      <c r="G352" s="14" t="e">
        <f>IF(E352="","",SUMIFS('Loan Payoff Calculator'!$F$30:$F$403,'Loan Payoff Calculator'!$C$30:$C$403,"&gt;="&amp;DATE(E352,1,1),'Loan Payoff Calculator'!$C$30:$C$403,"&lt;="&amp;DATE(E352,12,31)))</f>
        <v>#N/A</v>
      </c>
      <c r="H352" s="14" t="e">
        <f>IF(E352="","",SUMIFS('Loan Payoff Calculator'!$G$30:$G$403,'Loan Payoff Calculator'!$C$30:$C$403,"&gt;="&amp;DATE(E352,1,1),'Loan Payoff Calculator'!$C$30:$C$403,"&lt;="&amp;DATE(E352,12,31)))</f>
        <v>#N/A</v>
      </c>
      <c r="I352" s="14" t="e">
        <f t="shared" si="11"/>
        <v>#N/A</v>
      </c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8" x14ac:dyDescent="0.35">
      <c r="A353" s="7"/>
      <c r="B353" s="7"/>
      <c r="C353" s="7"/>
      <c r="D353" s="7"/>
      <c r="E353" s="10" t="e">
        <f t="shared" si="10"/>
        <v>#N/A</v>
      </c>
      <c r="F353" s="14" t="e">
        <f>IF(E353="","",SUMIFS('Loan Payoff Calculator'!$E$30:$E$403,'Loan Payoff Calculator'!$C$30:$C$403,"&gt;="&amp;DATE(E353,1,1),'Loan Payoff Calculator'!$C$30:$C$403,"&lt;="&amp;DATE(E353,12,31)))</f>
        <v>#N/A</v>
      </c>
      <c r="G353" s="14" t="e">
        <f>IF(E353="","",SUMIFS('Loan Payoff Calculator'!$F$30:$F$403,'Loan Payoff Calculator'!$C$30:$C$403,"&gt;="&amp;DATE(E353,1,1),'Loan Payoff Calculator'!$C$30:$C$403,"&lt;="&amp;DATE(E353,12,31)))</f>
        <v>#N/A</v>
      </c>
      <c r="H353" s="14" t="e">
        <f>IF(E353="","",SUMIFS('Loan Payoff Calculator'!$G$30:$G$403,'Loan Payoff Calculator'!$C$30:$C$403,"&gt;="&amp;DATE(E353,1,1),'Loan Payoff Calculator'!$C$30:$C$403,"&lt;="&amp;DATE(E353,12,31)))</f>
        <v>#N/A</v>
      </c>
      <c r="I353" s="14" t="e">
        <f t="shared" si="11"/>
        <v>#N/A</v>
      </c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8" x14ac:dyDescent="0.35">
      <c r="A354" s="7"/>
      <c r="B354" s="7"/>
      <c r="C354" s="7"/>
      <c r="D354" s="7"/>
      <c r="E354" s="10" t="e">
        <f t="shared" si="10"/>
        <v>#N/A</v>
      </c>
      <c r="F354" s="14" t="e">
        <f>IF(E354="","",SUMIFS('Loan Payoff Calculator'!$E$30:$E$403,'Loan Payoff Calculator'!$C$30:$C$403,"&gt;="&amp;DATE(E354,1,1),'Loan Payoff Calculator'!$C$30:$C$403,"&lt;="&amp;DATE(E354,12,31)))</f>
        <v>#N/A</v>
      </c>
      <c r="G354" s="14" t="e">
        <f>IF(E354="","",SUMIFS('Loan Payoff Calculator'!$F$30:$F$403,'Loan Payoff Calculator'!$C$30:$C$403,"&gt;="&amp;DATE(E354,1,1),'Loan Payoff Calculator'!$C$30:$C$403,"&lt;="&amp;DATE(E354,12,31)))</f>
        <v>#N/A</v>
      </c>
      <c r="H354" s="14" t="e">
        <f>IF(E354="","",SUMIFS('Loan Payoff Calculator'!$G$30:$G$403,'Loan Payoff Calculator'!$C$30:$C$403,"&gt;="&amp;DATE(E354,1,1),'Loan Payoff Calculator'!$C$30:$C$403,"&lt;="&amp;DATE(E354,12,31)))</f>
        <v>#N/A</v>
      </c>
      <c r="I354" s="14" t="e">
        <f t="shared" si="11"/>
        <v>#N/A</v>
      </c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8" x14ac:dyDescent="0.35">
      <c r="A355" s="7"/>
      <c r="B355" s="7"/>
      <c r="C355" s="7"/>
      <c r="D355" s="7"/>
      <c r="E355" s="10" t="e">
        <f t="shared" si="10"/>
        <v>#N/A</v>
      </c>
      <c r="F355" s="14" t="e">
        <f>IF(E355="","",SUMIFS('Loan Payoff Calculator'!$E$30:$E$403,'Loan Payoff Calculator'!$C$30:$C$403,"&gt;="&amp;DATE(E355,1,1),'Loan Payoff Calculator'!$C$30:$C$403,"&lt;="&amp;DATE(E355,12,31)))</f>
        <v>#N/A</v>
      </c>
      <c r="G355" s="14" t="e">
        <f>IF(E355="","",SUMIFS('Loan Payoff Calculator'!$F$30:$F$403,'Loan Payoff Calculator'!$C$30:$C$403,"&gt;="&amp;DATE(E355,1,1),'Loan Payoff Calculator'!$C$30:$C$403,"&lt;="&amp;DATE(E355,12,31)))</f>
        <v>#N/A</v>
      </c>
      <c r="H355" s="14" t="e">
        <f>IF(E355="","",SUMIFS('Loan Payoff Calculator'!$G$30:$G$403,'Loan Payoff Calculator'!$C$30:$C$403,"&gt;="&amp;DATE(E355,1,1),'Loan Payoff Calculator'!$C$30:$C$403,"&lt;="&amp;DATE(E355,12,31)))</f>
        <v>#N/A</v>
      </c>
      <c r="I355" s="14" t="e">
        <f t="shared" si="11"/>
        <v>#N/A</v>
      </c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8" x14ac:dyDescent="0.35">
      <c r="A356" s="7"/>
      <c r="B356" s="7"/>
      <c r="C356" s="7"/>
      <c r="D356" s="7"/>
      <c r="E356" s="10" t="e">
        <f t="shared" si="10"/>
        <v>#N/A</v>
      </c>
      <c r="F356" s="14" t="e">
        <f>IF(E356="","",SUMIFS('Loan Payoff Calculator'!$E$30:$E$403,'Loan Payoff Calculator'!$C$30:$C$403,"&gt;="&amp;DATE(E356,1,1),'Loan Payoff Calculator'!$C$30:$C$403,"&lt;="&amp;DATE(E356,12,31)))</f>
        <v>#N/A</v>
      </c>
      <c r="G356" s="14" t="e">
        <f>IF(E356="","",SUMIFS('Loan Payoff Calculator'!$F$30:$F$403,'Loan Payoff Calculator'!$C$30:$C$403,"&gt;="&amp;DATE(E356,1,1),'Loan Payoff Calculator'!$C$30:$C$403,"&lt;="&amp;DATE(E356,12,31)))</f>
        <v>#N/A</v>
      </c>
      <c r="H356" s="14" t="e">
        <f>IF(E356="","",SUMIFS('Loan Payoff Calculator'!$G$30:$G$403,'Loan Payoff Calculator'!$C$30:$C$403,"&gt;="&amp;DATE(E356,1,1),'Loan Payoff Calculator'!$C$30:$C$403,"&lt;="&amp;DATE(E356,12,31)))</f>
        <v>#N/A</v>
      </c>
      <c r="I356" s="14" t="e">
        <f t="shared" si="11"/>
        <v>#N/A</v>
      </c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8" x14ac:dyDescent="0.35">
      <c r="A357" s="7"/>
      <c r="B357" s="7"/>
      <c r="C357" s="7"/>
      <c r="D357" s="7"/>
      <c r="E357" s="10" t="e">
        <f t="shared" si="10"/>
        <v>#N/A</v>
      </c>
      <c r="F357" s="14" t="e">
        <f>IF(E357="","",SUMIFS('Loan Payoff Calculator'!$E$30:$E$403,'Loan Payoff Calculator'!$C$30:$C$403,"&gt;="&amp;DATE(E357,1,1),'Loan Payoff Calculator'!$C$30:$C$403,"&lt;="&amp;DATE(E357,12,31)))</f>
        <v>#N/A</v>
      </c>
      <c r="G357" s="14" t="e">
        <f>IF(E357="","",SUMIFS('Loan Payoff Calculator'!$F$30:$F$403,'Loan Payoff Calculator'!$C$30:$C$403,"&gt;="&amp;DATE(E357,1,1),'Loan Payoff Calculator'!$C$30:$C$403,"&lt;="&amp;DATE(E357,12,31)))</f>
        <v>#N/A</v>
      </c>
      <c r="H357" s="14" t="e">
        <f>IF(E357="","",SUMIFS('Loan Payoff Calculator'!$G$30:$G$403,'Loan Payoff Calculator'!$C$30:$C$403,"&gt;="&amp;DATE(E357,1,1),'Loan Payoff Calculator'!$C$30:$C$403,"&lt;="&amp;DATE(E357,12,31)))</f>
        <v>#N/A</v>
      </c>
      <c r="I357" s="14" t="e">
        <f t="shared" si="11"/>
        <v>#N/A</v>
      </c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8" x14ac:dyDescent="0.35">
      <c r="A358" s="7"/>
      <c r="B358" s="7"/>
      <c r="C358" s="7"/>
      <c r="D358" s="7"/>
      <c r="E358" s="10" t="e">
        <f t="shared" si="10"/>
        <v>#N/A</v>
      </c>
      <c r="F358" s="14" t="e">
        <f>IF(E358="","",SUMIFS('Loan Payoff Calculator'!$E$30:$E$403,'Loan Payoff Calculator'!$C$30:$C$403,"&gt;="&amp;DATE(E358,1,1),'Loan Payoff Calculator'!$C$30:$C$403,"&lt;="&amp;DATE(E358,12,31)))</f>
        <v>#N/A</v>
      </c>
      <c r="G358" s="14" t="e">
        <f>IF(E358="","",SUMIFS('Loan Payoff Calculator'!$F$30:$F$403,'Loan Payoff Calculator'!$C$30:$C$403,"&gt;="&amp;DATE(E358,1,1),'Loan Payoff Calculator'!$C$30:$C$403,"&lt;="&amp;DATE(E358,12,31)))</f>
        <v>#N/A</v>
      </c>
      <c r="H358" s="14" t="e">
        <f>IF(E358="","",SUMIFS('Loan Payoff Calculator'!$G$30:$G$403,'Loan Payoff Calculator'!$C$30:$C$403,"&gt;="&amp;DATE(E358,1,1),'Loan Payoff Calculator'!$C$30:$C$403,"&lt;="&amp;DATE(E358,12,31)))</f>
        <v>#N/A</v>
      </c>
      <c r="I358" s="14" t="e">
        <f t="shared" si="11"/>
        <v>#N/A</v>
      </c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8" x14ac:dyDescent="0.35">
      <c r="A359" s="7"/>
      <c r="B359" s="7"/>
      <c r="C359" s="7"/>
      <c r="D359" s="7"/>
      <c r="E359" s="10" t="e">
        <f t="shared" si="10"/>
        <v>#N/A</v>
      </c>
      <c r="F359" s="14" t="e">
        <f>IF(E359="","",SUMIFS('Loan Payoff Calculator'!$E$30:$E$403,'Loan Payoff Calculator'!$C$30:$C$403,"&gt;="&amp;DATE(E359,1,1),'Loan Payoff Calculator'!$C$30:$C$403,"&lt;="&amp;DATE(E359,12,31)))</f>
        <v>#N/A</v>
      </c>
      <c r="G359" s="14" t="e">
        <f>IF(E359="","",SUMIFS('Loan Payoff Calculator'!$F$30:$F$403,'Loan Payoff Calculator'!$C$30:$C$403,"&gt;="&amp;DATE(E359,1,1),'Loan Payoff Calculator'!$C$30:$C$403,"&lt;="&amp;DATE(E359,12,31)))</f>
        <v>#N/A</v>
      </c>
      <c r="H359" s="14" t="e">
        <f>IF(E359="","",SUMIFS('Loan Payoff Calculator'!$G$30:$G$403,'Loan Payoff Calculator'!$C$30:$C$403,"&gt;="&amp;DATE(E359,1,1),'Loan Payoff Calculator'!$C$30:$C$403,"&lt;="&amp;DATE(E359,12,31)))</f>
        <v>#N/A</v>
      </c>
      <c r="I359" s="14" t="e">
        <f t="shared" si="11"/>
        <v>#N/A</v>
      </c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8" x14ac:dyDescent="0.35">
      <c r="A360" s="7"/>
      <c r="B360" s="7"/>
      <c r="C360" s="7"/>
      <c r="D360" s="7"/>
      <c r="E360" s="10" t="e">
        <f t="shared" si="10"/>
        <v>#N/A</v>
      </c>
      <c r="F360" s="14" t="e">
        <f>IF(E360="","",SUMIFS('Loan Payoff Calculator'!$E$30:$E$403,'Loan Payoff Calculator'!$C$30:$C$403,"&gt;="&amp;DATE(E360,1,1),'Loan Payoff Calculator'!$C$30:$C$403,"&lt;="&amp;DATE(E360,12,31)))</f>
        <v>#N/A</v>
      </c>
      <c r="G360" s="14" t="e">
        <f>IF(E360="","",SUMIFS('Loan Payoff Calculator'!$F$30:$F$403,'Loan Payoff Calculator'!$C$30:$C$403,"&gt;="&amp;DATE(E360,1,1),'Loan Payoff Calculator'!$C$30:$C$403,"&lt;="&amp;DATE(E360,12,31)))</f>
        <v>#N/A</v>
      </c>
      <c r="H360" s="14" t="e">
        <f>IF(E360="","",SUMIFS('Loan Payoff Calculator'!$G$30:$G$403,'Loan Payoff Calculator'!$C$30:$C$403,"&gt;="&amp;DATE(E360,1,1),'Loan Payoff Calculator'!$C$30:$C$403,"&lt;="&amp;DATE(E360,12,31)))</f>
        <v>#N/A</v>
      </c>
      <c r="I360" s="14" t="e">
        <f t="shared" si="11"/>
        <v>#N/A</v>
      </c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8" x14ac:dyDescent="0.35">
      <c r="A361" s="7"/>
      <c r="B361" s="7"/>
      <c r="C361" s="7"/>
      <c r="D361" s="7"/>
      <c r="E361" s="10" t="e">
        <f t="shared" si="10"/>
        <v>#N/A</v>
      </c>
      <c r="F361" s="14" t="e">
        <f>IF(E361="","",SUMIFS('Loan Payoff Calculator'!$E$30:$E$403,'Loan Payoff Calculator'!$C$30:$C$403,"&gt;="&amp;DATE(E361,1,1),'Loan Payoff Calculator'!$C$30:$C$403,"&lt;="&amp;DATE(E361,12,31)))</f>
        <v>#N/A</v>
      </c>
      <c r="G361" s="14" t="e">
        <f>IF(E361="","",SUMIFS('Loan Payoff Calculator'!$F$30:$F$403,'Loan Payoff Calculator'!$C$30:$C$403,"&gt;="&amp;DATE(E361,1,1),'Loan Payoff Calculator'!$C$30:$C$403,"&lt;="&amp;DATE(E361,12,31)))</f>
        <v>#N/A</v>
      </c>
      <c r="H361" s="14" t="e">
        <f>IF(E361="","",SUMIFS('Loan Payoff Calculator'!$G$30:$G$403,'Loan Payoff Calculator'!$C$30:$C$403,"&gt;="&amp;DATE(E361,1,1),'Loan Payoff Calculator'!$C$30:$C$403,"&lt;="&amp;DATE(E361,12,31)))</f>
        <v>#N/A</v>
      </c>
      <c r="I361" s="14" t="e">
        <f t="shared" si="11"/>
        <v>#N/A</v>
      </c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8" x14ac:dyDescent="0.35">
      <c r="A362" s="7"/>
      <c r="B362" s="7"/>
      <c r="C362" s="7"/>
      <c r="D362" s="7"/>
      <c r="E362" s="10" t="e">
        <f t="shared" si="10"/>
        <v>#N/A</v>
      </c>
      <c r="F362" s="14" t="e">
        <f>IF(E362="","",SUMIFS('Loan Payoff Calculator'!$E$30:$E$403,'Loan Payoff Calculator'!$C$30:$C$403,"&gt;="&amp;DATE(E362,1,1),'Loan Payoff Calculator'!$C$30:$C$403,"&lt;="&amp;DATE(E362,12,31)))</f>
        <v>#N/A</v>
      </c>
      <c r="G362" s="14" t="e">
        <f>IF(E362="","",SUMIFS('Loan Payoff Calculator'!$F$30:$F$403,'Loan Payoff Calculator'!$C$30:$C$403,"&gt;="&amp;DATE(E362,1,1),'Loan Payoff Calculator'!$C$30:$C$403,"&lt;="&amp;DATE(E362,12,31)))</f>
        <v>#N/A</v>
      </c>
      <c r="H362" s="14" t="e">
        <f>IF(E362="","",SUMIFS('Loan Payoff Calculator'!$G$30:$G$403,'Loan Payoff Calculator'!$C$30:$C$403,"&gt;="&amp;DATE(E362,1,1),'Loan Payoff Calculator'!$C$30:$C$403,"&lt;="&amp;DATE(E362,12,31)))</f>
        <v>#N/A</v>
      </c>
      <c r="I362" s="14" t="e">
        <f t="shared" si="11"/>
        <v>#N/A</v>
      </c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8" x14ac:dyDescent="0.35">
      <c r="A363" s="7"/>
      <c r="B363" s="7"/>
      <c r="C363" s="7"/>
      <c r="D363" s="7"/>
      <c r="E363" s="10" t="e">
        <f t="shared" si="10"/>
        <v>#N/A</v>
      </c>
      <c r="F363" s="14" t="e">
        <f>IF(E363="","",SUMIFS('Loan Payoff Calculator'!$E$30:$E$403,'Loan Payoff Calculator'!$C$30:$C$403,"&gt;="&amp;DATE(E363,1,1),'Loan Payoff Calculator'!$C$30:$C$403,"&lt;="&amp;DATE(E363,12,31)))</f>
        <v>#N/A</v>
      </c>
      <c r="G363" s="14" t="e">
        <f>IF(E363="","",SUMIFS('Loan Payoff Calculator'!$F$30:$F$403,'Loan Payoff Calculator'!$C$30:$C$403,"&gt;="&amp;DATE(E363,1,1),'Loan Payoff Calculator'!$C$30:$C$403,"&lt;="&amp;DATE(E363,12,31)))</f>
        <v>#N/A</v>
      </c>
      <c r="H363" s="14" t="e">
        <f>IF(E363="","",SUMIFS('Loan Payoff Calculator'!$G$30:$G$403,'Loan Payoff Calculator'!$C$30:$C$403,"&gt;="&amp;DATE(E363,1,1),'Loan Payoff Calculator'!$C$30:$C$403,"&lt;="&amp;DATE(E363,12,31)))</f>
        <v>#N/A</v>
      </c>
      <c r="I363" s="14" t="e">
        <f t="shared" si="11"/>
        <v>#N/A</v>
      </c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8" x14ac:dyDescent="0.35">
      <c r="A364" s="7"/>
      <c r="B364" s="7"/>
      <c r="C364" s="7"/>
      <c r="D364" s="7"/>
      <c r="E364" s="10" t="e">
        <f t="shared" si="10"/>
        <v>#N/A</v>
      </c>
      <c r="F364" s="14" t="e">
        <f>IF(E364="","",SUMIFS('Loan Payoff Calculator'!$E$30:$E$403,'Loan Payoff Calculator'!$C$30:$C$403,"&gt;="&amp;DATE(E364,1,1),'Loan Payoff Calculator'!$C$30:$C$403,"&lt;="&amp;DATE(E364,12,31)))</f>
        <v>#N/A</v>
      </c>
      <c r="G364" s="14" t="e">
        <f>IF(E364="","",SUMIFS('Loan Payoff Calculator'!$F$30:$F$403,'Loan Payoff Calculator'!$C$30:$C$403,"&gt;="&amp;DATE(E364,1,1),'Loan Payoff Calculator'!$C$30:$C$403,"&lt;="&amp;DATE(E364,12,31)))</f>
        <v>#N/A</v>
      </c>
      <c r="H364" s="14" t="e">
        <f>IF(E364="","",SUMIFS('Loan Payoff Calculator'!$G$30:$G$403,'Loan Payoff Calculator'!$C$30:$C$403,"&gt;="&amp;DATE(E364,1,1),'Loan Payoff Calculator'!$C$30:$C$403,"&lt;="&amp;DATE(E364,12,31)))</f>
        <v>#N/A</v>
      </c>
      <c r="I364" s="14" t="e">
        <f t="shared" si="11"/>
        <v>#N/A</v>
      </c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8" x14ac:dyDescent="0.35">
      <c r="A365" s="7"/>
      <c r="B365" s="7"/>
      <c r="C365" s="7"/>
      <c r="D365" s="7"/>
      <c r="E365" s="10" t="e">
        <f t="shared" si="10"/>
        <v>#N/A</v>
      </c>
      <c r="F365" s="14" t="e">
        <f>IF(E365="","",SUMIFS('Loan Payoff Calculator'!$E$30:$E$403,'Loan Payoff Calculator'!$C$30:$C$403,"&gt;="&amp;DATE(E365,1,1),'Loan Payoff Calculator'!$C$30:$C$403,"&lt;="&amp;DATE(E365,12,31)))</f>
        <v>#N/A</v>
      </c>
      <c r="G365" s="14" t="e">
        <f>IF(E365="","",SUMIFS('Loan Payoff Calculator'!$F$30:$F$403,'Loan Payoff Calculator'!$C$30:$C$403,"&gt;="&amp;DATE(E365,1,1),'Loan Payoff Calculator'!$C$30:$C$403,"&lt;="&amp;DATE(E365,12,31)))</f>
        <v>#N/A</v>
      </c>
      <c r="H365" s="14" t="e">
        <f>IF(E365="","",SUMIFS('Loan Payoff Calculator'!$G$30:$G$403,'Loan Payoff Calculator'!$C$30:$C$403,"&gt;="&amp;DATE(E365,1,1),'Loan Payoff Calculator'!$C$30:$C$403,"&lt;="&amp;DATE(E365,12,31)))</f>
        <v>#N/A</v>
      </c>
      <c r="I365" s="14" t="e">
        <f t="shared" si="11"/>
        <v>#N/A</v>
      </c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8" x14ac:dyDescent="0.35">
      <c r="A366" s="7"/>
      <c r="B366" s="7"/>
      <c r="C366" s="7"/>
      <c r="D366" s="7"/>
      <c r="E366" s="10" t="e">
        <f t="shared" si="10"/>
        <v>#N/A</v>
      </c>
      <c r="F366" s="14" t="e">
        <f>IF(E366="","",SUMIFS('Loan Payoff Calculator'!$E$30:$E$403,'Loan Payoff Calculator'!$C$30:$C$403,"&gt;="&amp;DATE(E366,1,1),'Loan Payoff Calculator'!$C$30:$C$403,"&lt;="&amp;DATE(E366,12,31)))</f>
        <v>#N/A</v>
      </c>
      <c r="G366" s="14" t="e">
        <f>IF(E366="","",SUMIFS('Loan Payoff Calculator'!$F$30:$F$403,'Loan Payoff Calculator'!$C$30:$C$403,"&gt;="&amp;DATE(E366,1,1),'Loan Payoff Calculator'!$C$30:$C$403,"&lt;="&amp;DATE(E366,12,31)))</f>
        <v>#N/A</v>
      </c>
      <c r="H366" s="14" t="e">
        <f>IF(E366="","",SUMIFS('Loan Payoff Calculator'!$G$30:$G$403,'Loan Payoff Calculator'!$C$30:$C$403,"&gt;="&amp;DATE(E366,1,1),'Loan Payoff Calculator'!$C$30:$C$403,"&lt;="&amp;DATE(E366,12,31)))</f>
        <v>#N/A</v>
      </c>
      <c r="I366" s="14" t="e">
        <f t="shared" si="11"/>
        <v>#N/A</v>
      </c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8" x14ac:dyDescent="0.35">
      <c r="A367" s="7"/>
      <c r="B367" s="7"/>
      <c r="C367" s="7"/>
      <c r="D367" s="7"/>
      <c r="E367" s="10" t="e">
        <f t="shared" si="10"/>
        <v>#N/A</v>
      </c>
      <c r="F367" s="14" t="e">
        <f>IF(E367="","",SUMIFS('Loan Payoff Calculator'!$E$30:$E$403,'Loan Payoff Calculator'!$C$30:$C$403,"&gt;="&amp;DATE(E367,1,1),'Loan Payoff Calculator'!$C$30:$C$403,"&lt;="&amp;DATE(E367,12,31)))</f>
        <v>#N/A</v>
      </c>
      <c r="G367" s="14" t="e">
        <f>IF(E367="","",SUMIFS('Loan Payoff Calculator'!$F$30:$F$403,'Loan Payoff Calculator'!$C$30:$C$403,"&gt;="&amp;DATE(E367,1,1),'Loan Payoff Calculator'!$C$30:$C$403,"&lt;="&amp;DATE(E367,12,31)))</f>
        <v>#N/A</v>
      </c>
      <c r="H367" s="14" t="e">
        <f>IF(E367="","",SUMIFS('Loan Payoff Calculator'!$G$30:$G$403,'Loan Payoff Calculator'!$C$30:$C$403,"&gt;="&amp;DATE(E367,1,1),'Loan Payoff Calculator'!$C$30:$C$403,"&lt;="&amp;DATE(E367,12,31)))</f>
        <v>#N/A</v>
      </c>
      <c r="I367" s="14" t="e">
        <f t="shared" si="11"/>
        <v>#N/A</v>
      </c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8" x14ac:dyDescent="0.35">
      <c r="A368" s="7"/>
      <c r="B368" s="7"/>
      <c r="C368" s="7"/>
      <c r="D368" s="7"/>
      <c r="E368" s="10" t="e">
        <f t="shared" si="10"/>
        <v>#N/A</v>
      </c>
      <c r="F368" s="14" t="e">
        <f>IF(E368="","",SUMIFS('Loan Payoff Calculator'!$E$30:$E$403,'Loan Payoff Calculator'!$C$30:$C$403,"&gt;="&amp;DATE(E368,1,1),'Loan Payoff Calculator'!$C$30:$C$403,"&lt;="&amp;DATE(E368,12,31)))</f>
        <v>#N/A</v>
      </c>
      <c r="G368" s="14" t="e">
        <f>IF(E368="","",SUMIFS('Loan Payoff Calculator'!$F$30:$F$403,'Loan Payoff Calculator'!$C$30:$C$403,"&gt;="&amp;DATE(E368,1,1),'Loan Payoff Calculator'!$C$30:$C$403,"&lt;="&amp;DATE(E368,12,31)))</f>
        <v>#N/A</v>
      </c>
      <c r="H368" s="14" t="e">
        <f>IF(E368="","",SUMIFS('Loan Payoff Calculator'!$G$30:$G$403,'Loan Payoff Calculator'!$C$30:$C$403,"&gt;="&amp;DATE(E368,1,1),'Loan Payoff Calculator'!$C$30:$C$403,"&lt;="&amp;DATE(E368,12,31)))</f>
        <v>#N/A</v>
      </c>
      <c r="I368" s="14" t="e">
        <f t="shared" si="11"/>
        <v>#N/A</v>
      </c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8" x14ac:dyDescent="0.35">
      <c r="A369" s="7"/>
      <c r="B369" s="7"/>
      <c r="C369" s="7"/>
      <c r="D369" s="7"/>
      <c r="E369" s="10" t="e">
        <f t="shared" si="10"/>
        <v>#N/A</v>
      </c>
      <c r="F369" s="14" t="e">
        <f>IF(E369="","",SUMIFS('Loan Payoff Calculator'!$E$30:$E$403,'Loan Payoff Calculator'!$C$30:$C$403,"&gt;="&amp;DATE(E369,1,1),'Loan Payoff Calculator'!$C$30:$C$403,"&lt;="&amp;DATE(E369,12,31)))</f>
        <v>#N/A</v>
      </c>
      <c r="G369" s="14" t="e">
        <f>IF(E369="","",SUMIFS('Loan Payoff Calculator'!$F$30:$F$403,'Loan Payoff Calculator'!$C$30:$C$403,"&gt;="&amp;DATE(E369,1,1),'Loan Payoff Calculator'!$C$30:$C$403,"&lt;="&amp;DATE(E369,12,31)))</f>
        <v>#N/A</v>
      </c>
      <c r="H369" s="14" t="e">
        <f>IF(E369="","",SUMIFS('Loan Payoff Calculator'!$G$30:$G$403,'Loan Payoff Calculator'!$C$30:$C$403,"&gt;="&amp;DATE(E369,1,1),'Loan Payoff Calculator'!$C$30:$C$403,"&lt;="&amp;DATE(E369,12,31)))</f>
        <v>#N/A</v>
      </c>
      <c r="I369" s="14" t="e">
        <f t="shared" si="11"/>
        <v>#N/A</v>
      </c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8" x14ac:dyDescent="0.35">
      <c r="A370" s="7"/>
      <c r="B370" s="7"/>
      <c r="C370" s="7"/>
      <c r="D370" s="7"/>
      <c r="E370" s="10" t="e">
        <f t="shared" si="10"/>
        <v>#N/A</v>
      </c>
      <c r="F370" s="14" t="e">
        <f>IF(E370="","",SUMIFS('Loan Payoff Calculator'!$E$30:$E$403,'Loan Payoff Calculator'!$C$30:$C$403,"&gt;="&amp;DATE(E370,1,1),'Loan Payoff Calculator'!$C$30:$C$403,"&lt;="&amp;DATE(E370,12,31)))</f>
        <v>#N/A</v>
      </c>
      <c r="G370" s="14" t="e">
        <f>IF(E370="","",SUMIFS('Loan Payoff Calculator'!$F$30:$F$403,'Loan Payoff Calculator'!$C$30:$C$403,"&gt;="&amp;DATE(E370,1,1),'Loan Payoff Calculator'!$C$30:$C$403,"&lt;="&amp;DATE(E370,12,31)))</f>
        <v>#N/A</v>
      </c>
      <c r="H370" s="14" t="e">
        <f>IF(E370="","",SUMIFS('Loan Payoff Calculator'!$G$30:$G$403,'Loan Payoff Calculator'!$C$30:$C$403,"&gt;="&amp;DATE(E370,1,1),'Loan Payoff Calculator'!$C$30:$C$403,"&lt;="&amp;DATE(E370,12,31)))</f>
        <v>#N/A</v>
      </c>
      <c r="I370" s="14" t="e">
        <f t="shared" si="11"/>
        <v>#N/A</v>
      </c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8" x14ac:dyDescent="0.35">
      <c r="A371" s="7"/>
      <c r="B371" s="7"/>
      <c r="C371" s="7"/>
      <c r="D371" s="7"/>
      <c r="E371" s="10" t="e">
        <f t="shared" si="10"/>
        <v>#N/A</v>
      </c>
      <c r="F371" s="14" t="e">
        <f>IF(E371="","",SUMIFS('Loan Payoff Calculator'!$E$30:$E$403,'Loan Payoff Calculator'!$C$30:$C$403,"&gt;="&amp;DATE(E371,1,1),'Loan Payoff Calculator'!$C$30:$C$403,"&lt;="&amp;DATE(E371,12,31)))</f>
        <v>#N/A</v>
      </c>
      <c r="G371" s="14" t="e">
        <f>IF(E371="","",SUMIFS('Loan Payoff Calculator'!$F$30:$F$403,'Loan Payoff Calculator'!$C$30:$C$403,"&gt;="&amp;DATE(E371,1,1),'Loan Payoff Calculator'!$C$30:$C$403,"&lt;="&amp;DATE(E371,12,31)))</f>
        <v>#N/A</v>
      </c>
      <c r="H371" s="14" t="e">
        <f>IF(E371="","",SUMIFS('Loan Payoff Calculator'!$G$30:$G$403,'Loan Payoff Calculator'!$C$30:$C$403,"&gt;="&amp;DATE(E371,1,1),'Loan Payoff Calculator'!$C$30:$C$403,"&lt;="&amp;DATE(E371,12,31)))</f>
        <v>#N/A</v>
      </c>
      <c r="I371" s="14" t="e">
        <f t="shared" si="11"/>
        <v>#N/A</v>
      </c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8" x14ac:dyDescent="0.35">
      <c r="A372" s="7"/>
      <c r="B372" s="7"/>
      <c r="C372" s="7"/>
      <c r="D372" s="7"/>
      <c r="E372" s="10" t="e">
        <f t="shared" si="10"/>
        <v>#N/A</v>
      </c>
      <c r="F372" s="14" t="e">
        <f>IF(E372="","",SUMIFS('Loan Payoff Calculator'!$E$30:$E$403,'Loan Payoff Calculator'!$C$30:$C$403,"&gt;="&amp;DATE(E372,1,1),'Loan Payoff Calculator'!$C$30:$C$403,"&lt;="&amp;DATE(E372,12,31)))</f>
        <v>#N/A</v>
      </c>
      <c r="G372" s="14" t="e">
        <f>IF(E372="","",SUMIFS('Loan Payoff Calculator'!$F$30:$F$403,'Loan Payoff Calculator'!$C$30:$C$403,"&gt;="&amp;DATE(E372,1,1),'Loan Payoff Calculator'!$C$30:$C$403,"&lt;="&amp;DATE(E372,12,31)))</f>
        <v>#N/A</v>
      </c>
      <c r="H372" s="14" t="e">
        <f>IF(E372="","",SUMIFS('Loan Payoff Calculator'!$G$30:$G$403,'Loan Payoff Calculator'!$C$30:$C$403,"&gt;="&amp;DATE(E372,1,1),'Loan Payoff Calculator'!$C$30:$C$403,"&lt;="&amp;DATE(E372,12,31)))</f>
        <v>#N/A</v>
      </c>
      <c r="I372" s="14" t="e">
        <f t="shared" si="11"/>
        <v>#N/A</v>
      </c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8" x14ac:dyDescent="0.35">
      <c r="A373" s="7"/>
      <c r="B373" s="7"/>
      <c r="C373" s="7"/>
      <c r="D373" s="7"/>
      <c r="E373" s="10" t="e">
        <f t="shared" si="10"/>
        <v>#N/A</v>
      </c>
      <c r="F373" s="14" t="e">
        <f>IF(E373="","",SUMIFS('Loan Payoff Calculator'!$E$30:$E$403,'Loan Payoff Calculator'!$C$30:$C$403,"&gt;="&amp;DATE(E373,1,1),'Loan Payoff Calculator'!$C$30:$C$403,"&lt;="&amp;DATE(E373,12,31)))</f>
        <v>#N/A</v>
      </c>
      <c r="G373" s="14" t="e">
        <f>IF(E373="","",SUMIFS('Loan Payoff Calculator'!$F$30:$F$403,'Loan Payoff Calculator'!$C$30:$C$403,"&gt;="&amp;DATE(E373,1,1),'Loan Payoff Calculator'!$C$30:$C$403,"&lt;="&amp;DATE(E373,12,31)))</f>
        <v>#N/A</v>
      </c>
      <c r="H373" s="14" t="e">
        <f>IF(E373="","",SUMIFS('Loan Payoff Calculator'!$G$30:$G$403,'Loan Payoff Calculator'!$C$30:$C$403,"&gt;="&amp;DATE(E373,1,1),'Loan Payoff Calculator'!$C$30:$C$403,"&lt;="&amp;DATE(E373,12,31)))</f>
        <v>#N/A</v>
      </c>
      <c r="I373" s="14" t="e">
        <f t="shared" si="11"/>
        <v>#N/A</v>
      </c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8" x14ac:dyDescent="0.35">
      <c r="A374" s="7"/>
      <c r="B374" s="7"/>
      <c r="C374" s="7"/>
      <c r="D374" s="7"/>
      <c r="E374" s="10" t="e">
        <f t="shared" si="10"/>
        <v>#N/A</v>
      </c>
      <c r="F374" s="14" t="e">
        <f>IF(E374="","",SUMIFS('Loan Payoff Calculator'!$E$30:$E$403,'Loan Payoff Calculator'!$C$30:$C$403,"&gt;="&amp;DATE(E374,1,1),'Loan Payoff Calculator'!$C$30:$C$403,"&lt;="&amp;DATE(E374,12,31)))</f>
        <v>#N/A</v>
      </c>
      <c r="G374" s="14" t="e">
        <f>IF(E374="","",SUMIFS('Loan Payoff Calculator'!$F$30:$F$403,'Loan Payoff Calculator'!$C$30:$C$403,"&gt;="&amp;DATE(E374,1,1),'Loan Payoff Calculator'!$C$30:$C$403,"&lt;="&amp;DATE(E374,12,31)))</f>
        <v>#N/A</v>
      </c>
      <c r="H374" s="14" t="e">
        <f>IF(E374="","",SUMIFS('Loan Payoff Calculator'!$G$30:$G$403,'Loan Payoff Calculator'!$C$30:$C$403,"&gt;="&amp;DATE(E374,1,1),'Loan Payoff Calculator'!$C$30:$C$403,"&lt;="&amp;DATE(E374,12,31)))</f>
        <v>#N/A</v>
      </c>
      <c r="I374" s="14" t="e">
        <f t="shared" si="11"/>
        <v>#N/A</v>
      </c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8" x14ac:dyDescent="0.35">
      <c r="A375" s="7"/>
      <c r="B375" s="7"/>
      <c r="C375" s="7"/>
      <c r="D375" s="7"/>
      <c r="E375" s="10" t="e">
        <f t="shared" si="10"/>
        <v>#N/A</v>
      </c>
      <c r="F375" s="14" t="e">
        <f>IF(E375="","",SUMIFS('Loan Payoff Calculator'!$E$30:$E$403,'Loan Payoff Calculator'!$C$30:$C$403,"&gt;="&amp;DATE(E375,1,1),'Loan Payoff Calculator'!$C$30:$C$403,"&lt;="&amp;DATE(E375,12,31)))</f>
        <v>#N/A</v>
      </c>
      <c r="G375" s="14" t="e">
        <f>IF(E375="","",SUMIFS('Loan Payoff Calculator'!$F$30:$F$403,'Loan Payoff Calculator'!$C$30:$C$403,"&gt;="&amp;DATE(E375,1,1),'Loan Payoff Calculator'!$C$30:$C$403,"&lt;="&amp;DATE(E375,12,31)))</f>
        <v>#N/A</v>
      </c>
      <c r="H375" s="14" t="e">
        <f>IF(E375="","",SUMIFS('Loan Payoff Calculator'!$G$30:$G$403,'Loan Payoff Calculator'!$C$30:$C$403,"&gt;="&amp;DATE(E375,1,1),'Loan Payoff Calculator'!$C$30:$C$403,"&lt;="&amp;DATE(E375,12,31)))</f>
        <v>#N/A</v>
      </c>
      <c r="I375" s="14" t="e">
        <f t="shared" si="11"/>
        <v>#N/A</v>
      </c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8" x14ac:dyDescent="0.35">
      <c r="A376" s="7"/>
      <c r="B376" s="7"/>
      <c r="C376" s="7"/>
      <c r="D376" s="7"/>
      <c r="E376" s="10" t="e">
        <f t="shared" si="10"/>
        <v>#N/A</v>
      </c>
      <c r="F376" s="14" t="e">
        <f>IF(E376="","",SUMIFS('Loan Payoff Calculator'!$E$30:$E$403,'Loan Payoff Calculator'!$C$30:$C$403,"&gt;="&amp;DATE(E376,1,1),'Loan Payoff Calculator'!$C$30:$C$403,"&lt;="&amp;DATE(E376,12,31)))</f>
        <v>#N/A</v>
      </c>
      <c r="G376" s="14" t="e">
        <f>IF(E376="","",SUMIFS('Loan Payoff Calculator'!$F$30:$F$403,'Loan Payoff Calculator'!$C$30:$C$403,"&gt;="&amp;DATE(E376,1,1),'Loan Payoff Calculator'!$C$30:$C$403,"&lt;="&amp;DATE(E376,12,31)))</f>
        <v>#N/A</v>
      </c>
      <c r="H376" s="14" t="e">
        <f>IF(E376="","",SUMIFS('Loan Payoff Calculator'!$G$30:$G$403,'Loan Payoff Calculator'!$C$30:$C$403,"&gt;="&amp;DATE(E376,1,1),'Loan Payoff Calculator'!$C$30:$C$403,"&lt;="&amp;DATE(E376,12,31)))</f>
        <v>#N/A</v>
      </c>
      <c r="I376" s="14" t="e">
        <f t="shared" si="11"/>
        <v>#N/A</v>
      </c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8" x14ac:dyDescent="0.35">
      <c r="A377" s="7"/>
      <c r="B377" s="7"/>
      <c r="C377" s="7"/>
      <c r="D377" s="7"/>
      <c r="E377" s="10" t="e">
        <f t="shared" si="10"/>
        <v>#N/A</v>
      </c>
      <c r="F377" s="14" t="e">
        <f>IF(E377="","",SUMIFS('Loan Payoff Calculator'!$E$30:$E$403,'Loan Payoff Calculator'!$C$30:$C$403,"&gt;="&amp;DATE(E377,1,1),'Loan Payoff Calculator'!$C$30:$C$403,"&lt;="&amp;DATE(E377,12,31)))</f>
        <v>#N/A</v>
      </c>
      <c r="G377" s="14" t="e">
        <f>IF(E377="","",SUMIFS('Loan Payoff Calculator'!$F$30:$F$403,'Loan Payoff Calculator'!$C$30:$C$403,"&gt;="&amp;DATE(E377,1,1),'Loan Payoff Calculator'!$C$30:$C$403,"&lt;="&amp;DATE(E377,12,31)))</f>
        <v>#N/A</v>
      </c>
      <c r="H377" s="14" t="e">
        <f>IF(E377="","",SUMIFS('Loan Payoff Calculator'!$G$30:$G$403,'Loan Payoff Calculator'!$C$30:$C$403,"&gt;="&amp;DATE(E377,1,1),'Loan Payoff Calculator'!$C$30:$C$403,"&lt;="&amp;DATE(E377,12,31)))</f>
        <v>#N/A</v>
      </c>
      <c r="I377" s="14" t="e">
        <f t="shared" si="11"/>
        <v>#N/A</v>
      </c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8" x14ac:dyDescent="0.35">
      <c r="A378" s="7"/>
      <c r="B378" s="7"/>
      <c r="C378" s="7"/>
      <c r="D378" s="7"/>
      <c r="E378" s="10" t="e">
        <f t="shared" si="10"/>
        <v>#N/A</v>
      </c>
      <c r="F378" s="14" t="e">
        <f>IF(E378="","",SUMIFS('Loan Payoff Calculator'!$E$30:$E$403,'Loan Payoff Calculator'!$C$30:$C$403,"&gt;="&amp;DATE(E378,1,1),'Loan Payoff Calculator'!$C$30:$C$403,"&lt;="&amp;DATE(E378,12,31)))</f>
        <v>#N/A</v>
      </c>
      <c r="G378" s="14" t="e">
        <f>IF(E378="","",SUMIFS('Loan Payoff Calculator'!$F$30:$F$403,'Loan Payoff Calculator'!$C$30:$C$403,"&gt;="&amp;DATE(E378,1,1),'Loan Payoff Calculator'!$C$30:$C$403,"&lt;="&amp;DATE(E378,12,31)))</f>
        <v>#N/A</v>
      </c>
      <c r="H378" s="14" t="e">
        <f>IF(E378="","",SUMIFS('Loan Payoff Calculator'!$G$30:$G$403,'Loan Payoff Calculator'!$C$30:$C$403,"&gt;="&amp;DATE(E378,1,1),'Loan Payoff Calculator'!$C$30:$C$403,"&lt;="&amp;DATE(E378,12,31)))</f>
        <v>#N/A</v>
      </c>
      <c r="I378" s="14" t="e">
        <f t="shared" si="11"/>
        <v>#N/A</v>
      </c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8" x14ac:dyDescent="0.35">
      <c r="A379" s="7"/>
      <c r="B379" s="7"/>
      <c r="C379" s="7"/>
      <c r="D379" s="7"/>
      <c r="E379" s="10" t="e">
        <f t="shared" si="10"/>
        <v>#N/A</v>
      </c>
      <c r="F379" s="14" t="e">
        <f>IF(E379="","",SUMIFS('Loan Payoff Calculator'!$E$30:$E$403,'Loan Payoff Calculator'!$C$30:$C$403,"&gt;="&amp;DATE(E379,1,1),'Loan Payoff Calculator'!$C$30:$C$403,"&lt;="&amp;DATE(E379,12,31)))</f>
        <v>#N/A</v>
      </c>
      <c r="G379" s="14" t="e">
        <f>IF(E379="","",SUMIFS('Loan Payoff Calculator'!$F$30:$F$403,'Loan Payoff Calculator'!$C$30:$C$403,"&gt;="&amp;DATE(E379,1,1),'Loan Payoff Calculator'!$C$30:$C$403,"&lt;="&amp;DATE(E379,12,31)))</f>
        <v>#N/A</v>
      </c>
      <c r="H379" s="14" t="e">
        <f>IF(E379="","",SUMIFS('Loan Payoff Calculator'!$G$30:$G$403,'Loan Payoff Calculator'!$C$30:$C$403,"&gt;="&amp;DATE(E379,1,1),'Loan Payoff Calculator'!$C$30:$C$403,"&lt;="&amp;DATE(E379,12,31)))</f>
        <v>#N/A</v>
      </c>
      <c r="I379" s="14" t="e">
        <f t="shared" si="11"/>
        <v>#N/A</v>
      </c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8" x14ac:dyDescent="0.35">
      <c r="A380" s="7"/>
      <c r="B380" s="7"/>
      <c r="C380" s="7"/>
      <c r="D380" s="7"/>
      <c r="E380" s="10" t="e">
        <f t="shared" si="10"/>
        <v>#N/A</v>
      </c>
      <c r="F380" s="14" t="e">
        <f>IF(E380="","",SUMIFS('Loan Payoff Calculator'!$E$30:$E$403,'Loan Payoff Calculator'!$C$30:$C$403,"&gt;="&amp;DATE(E380,1,1),'Loan Payoff Calculator'!$C$30:$C$403,"&lt;="&amp;DATE(E380,12,31)))</f>
        <v>#N/A</v>
      </c>
      <c r="G380" s="14" t="e">
        <f>IF(E380="","",SUMIFS('Loan Payoff Calculator'!$F$30:$F$403,'Loan Payoff Calculator'!$C$30:$C$403,"&gt;="&amp;DATE(E380,1,1),'Loan Payoff Calculator'!$C$30:$C$403,"&lt;="&amp;DATE(E380,12,31)))</f>
        <v>#N/A</v>
      </c>
      <c r="H380" s="14" t="e">
        <f>IF(E380="","",SUMIFS('Loan Payoff Calculator'!$G$30:$G$403,'Loan Payoff Calculator'!$C$30:$C$403,"&gt;="&amp;DATE(E380,1,1),'Loan Payoff Calculator'!$C$30:$C$403,"&lt;="&amp;DATE(E380,12,31)))</f>
        <v>#N/A</v>
      </c>
      <c r="I380" s="14" t="e">
        <f t="shared" si="11"/>
        <v>#N/A</v>
      </c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8" x14ac:dyDescent="0.35">
      <c r="A381" s="7"/>
      <c r="B381" s="7"/>
      <c r="C381" s="7"/>
      <c r="D381" s="7"/>
      <c r="E381" s="10" t="e">
        <f t="shared" si="10"/>
        <v>#N/A</v>
      </c>
      <c r="F381" s="14" t="e">
        <f>IF(E381="","",SUMIFS('Loan Payoff Calculator'!$E$30:$E$403,'Loan Payoff Calculator'!$C$30:$C$403,"&gt;="&amp;DATE(E381,1,1),'Loan Payoff Calculator'!$C$30:$C$403,"&lt;="&amp;DATE(E381,12,31)))</f>
        <v>#N/A</v>
      </c>
      <c r="G381" s="14" t="e">
        <f>IF(E381="","",SUMIFS('Loan Payoff Calculator'!$F$30:$F$403,'Loan Payoff Calculator'!$C$30:$C$403,"&gt;="&amp;DATE(E381,1,1),'Loan Payoff Calculator'!$C$30:$C$403,"&lt;="&amp;DATE(E381,12,31)))</f>
        <v>#N/A</v>
      </c>
      <c r="H381" s="14" t="e">
        <f>IF(E381="","",SUMIFS('Loan Payoff Calculator'!$G$30:$G$403,'Loan Payoff Calculator'!$C$30:$C$403,"&gt;="&amp;DATE(E381,1,1),'Loan Payoff Calculator'!$C$30:$C$403,"&lt;="&amp;DATE(E381,12,31)))</f>
        <v>#N/A</v>
      </c>
      <c r="I381" s="14" t="e">
        <f t="shared" si="11"/>
        <v>#N/A</v>
      </c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8" x14ac:dyDescent="0.35">
      <c r="A382" s="7"/>
      <c r="B382" s="7"/>
      <c r="C382" s="7"/>
      <c r="D382" s="7"/>
      <c r="E382" s="10" t="e">
        <f t="shared" si="10"/>
        <v>#N/A</v>
      </c>
      <c r="F382" s="14" t="e">
        <f>IF(E382="","",SUMIFS('Loan Payoff Calculator'!$E$30:$E$403,'Loan Payoff Calculator'!$C$30:$C$403,"&gt;="&amp;DATE(E382,1,1),'Loan Payoff Calculator'!$C$30:$C$403,"&lt;="&amp;DATE(E382,12,31)))</f>
        <v>#N/A</v>
      </c>
      <c r="G382" s="14" t="e">
        <f>IF(E382="","",SUMIFS('Loan Payoff Calculator'!$F$30:$F$403,'Loan Payoff Calculator'!$C$30:$C$403,"&gt;="&amp;DATE(E382,1,1),'Loan Payoff Calculator'!$C$30:$C$403,"&lt;="&amp;DATE(E382,12,31)))</f>
        <v>#N/A</v>
      </c>
      <c r="H382" s="14" t="e">
        <f>IF(E382="","",SUMIFS('Loan Payoff Calculator'!$G$30:$G$403,'Loan Payoff Calculator'!$C$30:$C$403,"&gt;="&amp;DATE(E382,1,1),'Loan Payoff Calculator'!$C$30:$C$403,"&lt;="&amp;DATE(E382,12,31)))</f>
        <v>#N/A</v>
      </c>
      <c r="I382" s="14" t="e">
        <f t="shared" si="11"/>
        <v>#N/A</v>
      </c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8" x14ac:dyDescent="0.35">
      <c r="A383" s="7"/>
      <c r="B383" s="7"/>
      <c r="C383" s="7"/>
      <c r="D383" s="7"/>
      <c r="E383" s="10" t="e">
        <f t="shared" si="10"/>
        <v>#N/A</v>
      </c>
      <c r="F383" s="14" t="e">
        <f>IF(E383="","",SUMIFS('Loan Payoff Calculator'!$E$30:$E$403,'Loan Payoff Calculator'!$C$30:$C$403,"&gt;="&amp;DATE(E383,1,1),'Loan Payoff Calculator'!$C$30:$C$403,"&lt;="&amp;DATE(E383,12,31)))</f>
        <v>#N/A</v>
      </c>
      <c r="G383" s="14" t="e">
        <f>IF(E383="","",SUMIFS('Loan Payoff Calculator'!$F$30:$F$403,'Loan Payoff Calculator'!$C$30:$C$403,"&gt;="&amp;DATE(E383,1,1),'Loan Payoff Calculator'!$C$30:$C$403,"&lt;="&amp;DATE(E383,12,31)))</f>
        <v>#N/A</v>
      </c>
      <c r="H383" s="14" t="e">
        <f>IF(E383="","",SUMIFS('Loan Payoff Calculator'!$G$30:$G$403,'Loan Payoff Calculator'!$C$30:$C$403,"&gt;="&amp;DATE(E383,1,1),'Loan Payoff Calculator'!$C$30:$C$403,"&lt;="&amp;DATE(E383,12,31)))</f>
        <v>#N/A</v>
      </c>
      <c r="I383" s="14" t="e">
        <f t="shared" si="11"/>
        <v>#N/A</v>
      </c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8" x14ac:dyDescent="0.35">
      <c r="A384" s="7"/>
      <c r="B384" s="7"/>
      <c r="C384" s="7"/>
      <c r="D384" s="7"/>
      <c r="E384" s="10" t="e">
        <f t="shared" si="10"/>
        <v>#N/A</v>
      </c>
      <c r="F384" s="14" t="e">
        <f>IF(E384="","",SUMIFS('Loan Payoff Calculator'!$E$30:$E$403,'Loan Payoff Calculator'!$C$30:$C$403,"&gt;="&amp;DATE(E384,1,1),'Loan Payoff Calculator'!$C$30:$C$403,"&lt;="&amp;DATE(E384,12,31)))</f>
        <v>#N/A</v>
      </c>
      <c r="G384" s="14" t="e">
        <f>IF(E384="","",SUMIFS('Loan Payoff Calculator'!$F$30:$F$403,'Loan Payoff Calculator'!$C$30:$C$403,"&gt;="&amp;DATE(E384,1,1),'Loan Payoff Calculator'!$C$30:$C$403,"&lt;="&amp;DATE(E384,12,31)))</f>
        <v>#N/A</v>
      </c>
      <c r="H384" s="14" t="e">
        <f>IF(E384="","",SUMIFS('Loan Payoff Calculator'!$G$30:$G$403,'Loan Payoff Calculator'!$C$30:$C$403,"&gt;="&amp;DATE(E384,1,1),'Loan Payoff Calculator'!$C$30:$C$403,"&lt;="&amp;DATE(E384,12,31)))</f>
        <v>#N/A</v>
      </c>
      <c r="I384" s="14" t="e">
        <f t="shared" si="11"/>
        <v>#N/A</v>
      </c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8" x14ac:dyDescent="0.35">
      <c r="A385" s="7"/>
      <c r="B385" s="7"/>
      <c r="C385" s="7"/>
      <c r="D385" s="7"/>
      <c r="E385" s="10" t="e">
        <f t="shared" si="10"/>
        <v>#N/A</v>
      </c>
      <c r="F385" s="14" t="e">
        <f>IF(E385="","",SUMIFS('Loan Payoff Calculator'!$E$30:$E$403,'Loan Payoff Calculator'!$C$30:$C$403,"&gt;="&amp;DATE(E385,1,1),'Loan Payoff Calculator'!$C$30:$C$403,"&lt;="&amp;DATE(E385,12,31)))</f>
        <v>#N/A</v>
      </c>
      <c r="G385" s="14" t="e">
        <f>IF(E385="","",SUMIFS('Loan Payoff Calculator'!$F$30:$F$403,'Loan Payoff Calculator'!$C$30:$C$403,"&gt;="&amp;DATE(E385,1,1),'Loan Payoff Calculator'!$C$30:$C$403,"&lt;="&amp;DATE(E385,12,31)))</f>
        <v>#N/A</v>
      </c>
      <c r="H385" s="14" t="e">
        <f>IF(E385="","",SUMIFS('Loan Payoff Calculator'!$G$30:$G$403,'Loan Payoff Calculator'!$C$30:$C$403,"&gt;="&amp;DATE(E385,1,1),'Loan Payoff Calculator'!$C$30:$C$403,"&lt;="&amp;DATE(E385,12,31)))</f>
        <v>#N/A</v>
      </c>
      <c r="I385" s="14" t="e">
        <f t="shared" si="11"/>
        <v>#N/A</v>
      </c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8" x14ac:dyDescent="0.35">
      <c r="A386" s="7"/>
      <c r="B386" s="7"/>
      <c r="C386" s="7"/>
      <c r="D386" s="7"/>
      <c r="E386" s="10" t="e">
        <f t="shared" si="10"/>
        <v>#N/A</v>
      </c>
      <c r="F386" s="14" t="e">
        <f>IF(E386="","",SUMIFS('Loan Payoff Calculator'!$E$30:$E$403,'Loan Payoff Calculator'!$C$30:$C$403,"&gt;="&amp;DATE(E386,1,1),'Loan Payoff Calculator'!$C$30:$C$403,"&lt;="&amp;DATE(E386,12,31)))</f>
        <v>#N/A</v>
      </c>
      <c r="G386" s="14" t="e">
        <f>IF(E386="","",SUMIFS('Loan Payoff Calculator'!$F$30:$F$403,'Loan Payoff Calculator'!$C$30:$C$403,"&gt;="&amp;DATE(E386,1,1),'Loan Payoff Calculator'!$C$30:$C$403,"&lt;="&amp;DATE(E386,12,31)))</f>
        <v>#N/A</v>
      </c>
      <c r="H386" s="14" t="e">
        <f>IF(E386="","",SUMIFS('Loan Payoff Calculator'!$G$30:$G$403,'Loan Payoff Calculator'!$C$30:$C$403,"&gt;="&amp;DATE(E386,1,1),'Loan Payoff Calculator'!$C$30:$C$403,"&lt;="&amp;DATE(E386,12,31)))</f>
        <v>#N/A</v>
      </c>
      <c r="I386" s="14" t="e">
        <f t="shared" si="11"/>
        <v>#N/A</v>
      </c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8" x14ac:dyDescent="0.35">
      <c r="A387" s="7"/>
      <c r="B387" s="7"/>
      <c r="C387" s="7"/>
      <c r="D387" s="7"/>
      <c r="E387" s="10" t="e">
        <f t="shared" si="10"/>
        <v>#N/A</v>
      </c>
      <c r="F387" s="14" t="e">
        <f>IF(E387="","",SUMIFS('Loan Payoff Calculator'!$E$30:$E$403,'Loan Payoff Calculator'!$C$30:$C$403,"&gt;="&amp;DATE(E387,1,1),'Loan Payoff Calculator'!$C$30:$C$403,"&lt;="&amp;DATE(E387,12,31)))</f>
        <v>#N/A</v>
      </c>
      <c r="G387" s="14" t="e">
        <f>IF(E387="","",SUMIFS('Loan Payoff Calculator'!$F$30:$F$403,'Loan Payoff Calculator'!$C$30:$C$403,"&gt;="&amp;DATE(E387,1,1),'Loan Payoff Calculator'!$C$30:$C$403,"&lt;="&amp;DATE(E387,12,31)))</f>
        <v>#N/A</v>
      </c>
      <c r="H387" s="14" t="e">
        <f>IF(E387="","",SUMIFS('Loan Payoff Calculator'!$G$30:$G$403,'Loan Payoff Calculator'!$C$30:$C$403,"&gt;="&amp;DATE(E387,1,1),'Loan Payoff Calculator'!$C$30:$C$403,"&lt;="&amp;DATE(E387,12,31)))</f>
        <v>#N/A</v>
      </c>
      <c r="I387" s="14" t="e">
        <f t="shared" si="11"/>
        <v>#N/A</v>
      </c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8" x14ac:dyDescent="0.35">
      <c r="A388" s="7"/>
      <c r="B388" s="7"/>
      <c r="C388" s="7"/>
      <c r="D388" s="7"/>
      <c r="E388" s="10" t="e">
        <f t="shared" ref="E388:E400" si="12">IF(E387&lt;YEAR($B$9),E387+1,NA())</f>
        <v>#N/A</v>
      </c>
      <c r="F388" s="14" t="e">
        <f>IF(E388="","",SUMIFS('Loan Payoff Calculator'!$E$30:$E$403,'Loan Payoff Calculator'!$C$30:$C$403,"&gt;="&amp;DATE(E388,1,1),'Loan Payoff Calculator'!$C$30:$C$403,"&lt;="&amp;DATE(E388,12,31)))</f>
        <v>#N/A</v>
      </c>
      <c r="G388" s="14" t="e">
        <f>IF(E388="","",SUMIFS('Loan Payoff Calculator'!$F$30:$F$403,'Loan Payoff Calculator'!$C$30:$C$403,"&gt;="&amp;DATE(E388,1,1),'Loan Payoff Calculator'!$C$30:$C$403,"&lt;="&amp;DATE(E388,12,31)))</f>
        <v>#N/A</v>
      </c>
      <c r="H388" s="14" t="e">
        <f>IF(E388="","",SUMIFS('Loan Payoff Calculator'!$G$30:$G$403,'Loan Payoff Calculator'!$C$30:$C$403,"&gt;="&amp;DATE(E388,1,1),'Loan Payoff Calculator'!$C$30:$C$403,"&lt;="&amp;DATE(E388,12,31)))</f>
        <v>#N/A</v>
      </c>
      <c r="I388" s="14" t="e">
        <f t="shared" ref="I388:I400" si="13">IF(E388="","",IF(ROUND(I387,0)-ROUND((F388+H388),0)=0,0,I387-(F388+H388)))</f>
        <v>#N/A</v>
      </c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8" x14ac:dyDescent="0.35">
      <c r="A389" s="7"/>
      <c r="B389" s="7"/>
      <c r="C389" s="7"/>
      <c r="D389" s="7"/>
      <c r="E389" s="10" t="e">
        <f t="shared" si="12"/>
        <v>#N/A</v>
      </c>
      <c r="F389" s="14" t="e">
        <f>IF(E389="","",SUMIFS('Loan Payoff Calculator'!$E$30:$E$403,'Loan Payoff Calculator'!$C$30:$C$403,"&gt;="&amp;DATE(E389,1,1),'Loan Payoff Calculator'!$C$30:$C$403,"&lt;="&amp;DATE(E389,12,31)))</f>
        <v>#N/A</v>
      </c>
      <c r="G389" s="14" t="e">
        <f>IF(E389="","",SUMIFS('Loan Payoff Calculator'!$F$30:$F$403,'Loan Payoff Calculator'!$C$30:$C$403,"&gt;="&amp;DATE(E389,1,1),'Loan Payoff Calculator'!$C$30:$C$403,"&lt;="&amp;DATE(E389,12,31)))</f>
        <v>#N/A</v>
      </c>
      <c r="H389" s="14" t="e">
        <f>IF(E389="","",SUMIFS('Loan Payoff Calculator'!$G$30:$G$403,'Loan Payoff Calculator'!$C$30:$C$403,"&gt;="&amp;DATE(E389,1,1),'Loan Payoff Calculator'!$C$30:$C$403,"&lt;="&amp;DATE(E389,12,31)))</f>
        <v>#N/A</v>
      </c>
      <c r="I389" s="14" t="e">
        <f t="shared" si="13"/>
        <v>#N/A</v>
      </c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8" x14ac:dyDescent="0.35">
      <c r="A390" s="7"/>
      <c r="B390" s="7"/>
      <c r="C390" s="7"/>
      <c r="D390" s="7"/>
      <c r="E390" s="10" t="e">
        <f t="shared" si="12"/>
        <v>#N/A</v>
      </c>
      <c r="F390" s="14" t="e">
        <f>IF(E390="","",SUMIFS('Loan Payoff Calculator'!$E$30:$E$403,'Loan Payoff Calculator'!$C$30:$C$403,"&gt;="&amp;DATE(E390,1,1),'Loan Payoff Calculator'!$C$30:$C$403,"&lt;="&amp;DATE(E390,12,31)))</f>
        <v>#N/A</v>
      </c>
      <c r="G390" s="14" t="e">
        <f>IF(E390="","",SUMIFS('Loan Payoff Calculator'!$F$30:$F$403,'Loan Payoff Calculator'!$C$30:$C$403,"&gt;="&amp;DATE(E390,1,1),'Loan Payoff Calculator'!$C$30:$C$403,"&lt;="&amp;DATE(E390,12,31)))</f>
        <v>#N/A</v>
      </c>
      <c r="H390" s="14" t="e">
        <f>IF(E390="","",SUMIFS('Loan Payoff Calculator'!$G$30:$G$403,'Loan Payoff Calculator'!$C$30:$C$403,"&gt;="&amp;DATE(E390,1,1),'Loan Payoff Calculator'!$C$30:$C$403,"&lt;="&amp;DATE(E390,12,31)))</f>
        <v>#N/A</v>
      </c>
      <c r="I390" s="14" t="e">
        <f t="shared" si="13"/>
        <v>#N/A</v>
      </c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8" x14ac:dyDescent="0.35">
      <c r="A391" s="7"/>
      <c r="B391" s="7"/>
      <c r="C391" s="7"/>
      <c r="D391" s="7"/>
      <c r="E391" s="10" t="e">
        <f t="shared" si="12"/>
        <v>#N/A</v>
      </c>
      <c r="F391" s="14" t="e">
        <f>IF(E391="","",SUMIFS('Loan Payoff Calculator'!$E$30:$E$403,'Loan Payoff Calculator'!$C$30:$C$403,"&gt;="&amp;DATE(E391,1,1),'Loan Payoff Calculator'!$C$30:$C$403,"&lt;="&amp;DATE(E391,12,31)))</f>
        <v>#N/A</v>
      </c>
      <c r="G391" s="14" t="e">
        <f>IF(E391="","",SUMIFS('Loan Payoff Calculator'!$F$30:$F$403,'Loan Payoff Calculator'!$C$30:$C$403,"&gt;="&amp;DATE(E391,1,1),'Loan Payoff Calculator'!$C$30:$C$403,"&lt;="&amp;DATE(E391,12,31)))</f>
        <v>#N/A</v>
      </c>
      <c r="H391" s="14" t="e">
        <f>IF(E391="","",SUMIFS('Loan Payoff Calculator'!$G$30:$G$403,'Loan Payoff Calculator'!$C$30:$C$403,"&gt;="&amp;DATE(E391,1,1),'Loan Payoff Calculator'!$C$30:$C$403,"&lt;="&amp;DATE(E391,12,31)))</f>
        <v>#N/A</v>
      </c>
      <c r="I391" s="14" t="e">
        <f t="shared" si="13"/>
        <v>#N/A</v>
      </c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8" x14ac:dyDescent="0.35">
      <c r="A392" s="7"/>
      <c r="B392" s="7"/>
      <c r="C392" s="7"/>
      <c r="D392" s="7"/>
      <c r="E392" s="10" t="e">
        <f t="shared" si="12"/>
        <v>#N/A</v>
      </c>
      <c r="F392" s="14" t="e">
        <f>IF(E392="","",SUMIFS('Loan Payoff Calculator'!$E$30:$E$403,'Loan Payoff Calculator'!$C$30:$C$403,"&gt;="&amp;DATE(E392,1,1),'Loan Payoff Calculator'!$C$30:$C$403,"&lt;="&amp;DATE(E392,12,31)))</f>
        <v>#N/A</v>
      </c>
      <c r="G392" s="14" t="e">
        <f>IF(E392="","",SUMIFS('Loan Payoff Calculator'!$F$30:$F$403,'Loan Payoff Calculator'!$C$30:$C$403,"&gt;="&amp;DATE(E392,1,1),'Loan Payoff Calculator'!$C$30:$C$403,"&lt;="&amp;DATE(E392,12,31)))</f>
        <v>#N/A</v>
      </c>
      <c r="H392" s="14" t="e">
        <f>IF(E392="","",SUMIFS('Loan Payoff Calculator'!$G$30:$G$403,'Loan Payoff Calculator'!$C$30:$C$403,"&gt;="&amp;DATE(E392,1,1),'Loan Payoff Calculator'!$C$30:$C$403,"&lt;="&amp;DATE(E392,12,31)))</f>
        <v>#N/A</v>
      </c>
      <c r="I392" s="14" t="e">
        <f t="shared" si="13"/>
        <v>#N/A</v>
      </c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8" x14ac:dyDescent="0.35">
      <c r="A393" s="7"/>
      <c r="B393" s="7"/>
      <c r="C393" s="7"/>
      <c r="D393" s="7"/>
      <c r="E393" s="10" t="e">
        <f t="shared" si="12"/>
        <v>#N/A</v>
      </c>
      <c r="F393" s="14" t="e">
        <f>IF(E393="","",SUMIFS('Loan Payoff Calculator'!$E$30:$E$403,'Loan Payoff Calculator'!$C$30:$C$403,"&gt;="&amp;DATE(E393,1,1),'Loan Payoff Calculator'!$C$30:$C$403,"&lt;="&amp;DATE(E393,12,31)))</f>
        <v>#N/A</v>
      </c>
      <c r="G393" s="14" t="e">
        <f>IF(E393="","",SUMIFS('Loan Payoff Calculator'!$F$30:$F$403,'Loan Payoff Calculator'!$C$30:$C$403,"&gt;="&amp;DATE(E393,1,1),'Loan Payoff Calculator'!$C$30:$C$403,"&lt;="&amp;DATE(E393,12,31)))</f>
        <v>#N/A</v>
      </c>
      <c r="H393" s="14" t="e">
        <f>IF(E393="","",SUMIFS('Loan Payoff Calculator'!$G$30:$G$403,'Loan Payoff Calculator'!$C$30:$C$403,"&gt;="&amp;DATE(E393,1,1),'Loan Payoff Calculator'!$C$30:$C$403,"&lt;="&amp;DATE(E393,12,31)))</f>
        <v>#N/A</v>
      </c>
      <c r="I393" s="14" t="e">
        <f t="shared" si="13"/>
        <v>#N/A</v>
      </c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8" x14ac:dyDescent="0.35">
      <c r="A394" s="7"/>
      <c r="B394" s="7"/>
      <c r="C394" s="7"/>
      <c r="D394" s="7"/>
      <c r="E394" s="10" t="e">
        <f t="shared" si="12"/>
        <v>#N/A</v>
      </c>
      <c r="F394" s="14" t="e">
        <f>IF(E394="","",SUMIFS('Loan Payoff Calculator'!$E$30:$E$403,'Loan Payoff Calculator'!$C$30:$C$403,"&gt;="&amp;DATE(E394,1,1),'Loan Payoff Calculator'!$C$30:$C$403,"&lt;="&amp;DATE(E394,12,31)))</f>
        <v>#N/A</v>
      </c>
      <c r="G394" s="14" t="e">
        <f>IF(E394="","",SUMIFS('Loan Payoff Calculator'!$F$30:$F$403,'Loan Payoff Calculator'!$C$30:$C$403,"&gt;="&amp;DATE(E394,1,1),'Loan Payoff Calculator'!$C$30:$C$403,"&lt;="&amp;DATE(E394,12,31)))</f>
        <v>#N/A</v>
      </c>
      <c r="H394" s="14" t="e">
        <f>IF(E394="","",SUMIFS('Loan Payoff Calculator'!$G$30:$G$403,'Loan Payoff Calculator'!$C$30:$C$403,"&gt;="&amp;DATE(E394,1,1),'Loan Payoff Calculator'!$C$30:$C$403,"&lt;="&amp;DATE(E394,12,31)))</f>
        <v>#N/A</v>
      </c>
      <c r="I394" s="14" t="e">
        <f t="shared" si="13"/>
        <v>#N/A</v>
      </c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8" x14ac:dyDescent="0.35">
      <c r="A395" s="7"/>
      <c r="B395" s="7"/>
      <c r="C395" s="7"/>
      <c r="D395" s="7"/>
      <c r="E395" s="10" t="e">
        <f t="shared" si="12"/>
        <v>#N/A</v>
      </c>
      <c r="F395" s="14" t="e">
        <f>IF(E395="","",SUMIFS('Loan Payoff Calculator'!$E$30:$E$403,'Loan Payoff Calculator'!$C$30:$C$403,"&gt;="&amp;DATE(E395,1,1),'Loan Payoff Calculator'!$C$30:$C$403,"&lt;="&amp;DATE(E395,12,31)))</f>
        <v>#N/A</v>
      </c>
      <c r="G395" s="14" t="e">
        <f>IF(E395="","",SUMIFS('Loan Payoff Calculator'!$F$30:$F$403,'Loan Payoff Calculator'!$C$30:$C$403,"&gt;="&amp;DATE(E395,1,1),'Loan Payoff Calculator'!$C$30:$C$403,"&lt;="&amp;DATE(E395,12,31)))</f>
        <v>#N/A</v>
      </c>
      <c r="H395" s="14" t="e">
        <f>IF(E395="","",SUMIFS('Loan Payoff Calculator'!$G$30:$G$403,'Loan Payoff Calculator'!$C$30:$C$403,"&gt;="&amp;DATE(E395,1,1),'Loan Payoff Calculator'!$C$30:$C$403,"&lt;="&amp;DATE(E395,12,31)))</f>
        <v>#N/A</v>
      </c>
      <c r="I395" s="14" t="e">
        <f t="shared" si="13"/>
        <v>#N/A</v>
      </c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8" x14ac:dyDescent="0.35">
      <c r="A396" s="7"/>
      <c r="B396" s="7"/>
      <c r="C396" s="7"/>
      <c r="D396" s="7"/>
      <c r="E396" s="10" t="e">
        <f t="shared" si="12"/>
        <v>#N/A</v>
      </c>
      <c r="F396" s="14" t="e">
        <f>IF(E396="","",SUMIFS('Loan Payoff Calculator'!$E$30:$E$403,'Loan Payoff Calculator'!$C$30:$C$403,"&gt;="&amp;DATE(E396,1,1),'Loan Payoff Calculator'!$C$30:$C$403,"&lt;="&amp;DATE(E396,12,31)))</f>
        <v>#N/A</v>
      </c>
      <c r="G396" s="14" t="e">
        <f>IF(E396="","",SUMIFS('Loan Payoff Calculator'!$F$30:$F$403,'Loan Payoff Calculator'!$C$30:$C$403,"&gt;="&amp;DATE(E396,1,1),'Loan Payoff Calculator'!$C$30:$C$403,"&lt;="&amp;DATE(E396,12,31)))</f>
        <v>#N/A</v>
      </c>
      <c r="H396" s="14" t="e">
        <f>IF(E396="","",SUMIFS('Loan Payoff Calculator'!$G$30:$G$403,'Loan Payoff Calculator'!$C$30:$C$403,"&gt;="&amp;DATE(E396,1,1),'Loan Payoff Calculator'!$C$30:$C$403,"&lt;="&amp;DATE(E396,12,31)))</f>
        <v>#N/A</v>
      </c>
      <c r="I396" s="14" t="e">
        <f t="shared" si="13"/>
        <v>#N/A</v>
      </c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8" x14ac:dyDescent="0.35">
      <c r="A397" s="7"/>
      <c r="B397" s="7"/>
      <c r="C397" s="7"/>
      <c r="D397" s="7"/>
      <c r="E397" s="10" t="e">
        <f t="shared" si="12"/>
        <v>#N/A</v>
      </c>
      <c r="F397" s="14" t="e">
        <f>IF(E397="","",SUMIFS('Loan Payoff Calculator'!$E$30:$E$403,'Loan Payoff Calculator'!$C$30:$C$403,"&gt;="&amp;DATE(E397,1,1),'Loan Payoff Calculator'!$C$30:$C$403,"&lt;="&amp;DATE(E397,12,31)))</f>
        <v>#N/A</v>
      </c>
      <c r="G397" s="14" t="e">
        <f>IF(E397="","",SUMIFS('Loan Payoff Calculator'!$F$30:$F$403,'Loan Payoff Calculator'!$C$30:$C$403,"&gt;="&amp;DATE(E397,1,1),'Loan Payoff Calculator'!$C$30:$C$403,"&lt;="&amp;DATE(E397,12,31)))</f>
        <v>#N/A</v>
      </c>
      <c r="H397" s="14" t="e">
        <f>IF(E397="","",SUMIFS('Loan Payoff Calculator'!$G$30:$G$403,'Loan Payoff Calculator'!$C$30:$C$403,"&gt;="&amp;DATE(E397,1,1),'Loan Payoff Calculator'!$C$30:$C$403,"&lt;="&amp;DATE(E397,12,31)))</f>
        <v>#N/A</v>
      </c>
      <c r="I397" s="14" t="e">
        <f t="shared" si="13"/>
        <v>#N/A</v>
      </c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8" x14ac:dyDescent="0.35">
      <c r="A398" s="7"/>
      <c r="B398" s="7"/>
      <c r="C398" s="7"/>
      <c r="D398" s="7"/>
      <c r="E398" s="10" t="e">
        <f t="shared" si="12"/>
        <v>#N/A</v>
      </c>
      <c r="F398" s="14" t="e">
        <f>IF(E398="","",SUMIFS('Loan Payoff Calculator'!$E$30:$E$403,'Loan Payoff Calculator'!$C$30:$C$403,"&gt;="&amp;DATE(E398,1,1),'Loan Payoff Calculator'!$C$30:$C$403,"&lt;="&amp;DATE(E398,12,31)))</f>
        <v>#N/A</v>
      </c>
      <c r="G398" s="14" t="e">
        <f>IF(E398="","",SUMIFS('Loan Payoff Calculator'!$F$30:$F$403,'Loan Payoff Calculator'!$C$30:$C$403,"&gt;="&amp;DATE(E398,1,1),'Loan Payoff Calculator'!$C$30:$C$403,"&lt;="&amp;DATE(E398,12,31)))</f>
        <v>#N/A</v>
      </c>
      <c r="H398" s="14" t="e">
        <f>IF(E398="","",SUMIFS('Loan Payoff Calculator'!$G$30:$G$403,'Loan Payoff Calculator'!$C$30:$C$403,"&gt;="&amp;DATE(E398,1,1),'Loan Payoff Calculator'!$C$30:$C$403,"&lt;="&amp;DATE(E398,12,31)))</f>
        <v>#N/A</v>
      </c>
      <c r="I398" s="14" t="e">
        <f t="shared" si="13"/>
        <v>#N/A</v>
      </c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8" x14ac:dyDescent="0.35">
      <c r="A399" s="7"/>
      <c r="B399" s="7"/>
      <c r="C399" s="7"/>
      <c r="D399" s="7"/>
      <c r="E399" s="10" t="e">
        <f t="shared" si="12"/>
        <v>#N/A</v>
      </c>
      <c r="F399" s="14" t="e">
        <f>IF(E399="","",SUMIFS('Loan Payoff Calculator'!$E$30:$E$403,'Loan Payoff Calculator'!$C$30:$C$403,"&gt;="&amp;DATE(E399,1,1),'Loan Payoff Calculator'!$C$30:$C$403,"&lt;="&amp;DATE(E399,12,31)))</f>
        <v>#N/A</v>
      </c>
      <c r="G399" s="14" t="e">
        <f>IF(E399="","",SUMIFS('Loan Payoff Calculator'!$F$30:$F$403,'Loan Payoff Calculator'!$C$30:$C$403,"&gt;="&amp;DATE(E399,1,1),'Loan Payoff Calculator'!$C$30:$C$403,"&lt;="&amp;DATE(E399,12,31)))</f>
        <v>#N/A</v>
      </c>
      <c r="H399" s="14" t="e">
        <f>IF(E399="","",SUMIFS('Loan Payoff Calculator'!$G$30:$G$403,'Loan Payoff Calculator'!$C$30:$C$403,"&gt;="&amp;DATE(E399,1,1),'Loan Payoff Calculator'!$C$30:$C$403,"&lt;="&amp;DATE(E399,12,31)))</f>
        <v>#N/A</v>
      </c>
      <c r="I399" s="14" t="e">
        <f t="shared" si="13"/>
        <v>#N/A</v>
      </c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8" x14ac:dyDescent="0.35">
      <c r="A400" s="7"/>
      <c r="B400" s="7"/>
      <c r="C400" s="7"/>
      <c r="D400" s="7"/>
      <c r="E400" s="10" t="e">
        <f t="shared" si="12"/>
        <v>#N/A</v>
      </c>
      <c r="F400" s="14" t="e">
        <f>IF(E400="","",SUMIFS('Loan Payoff Calculator'!$E$30:$E$403,'Loan Payoff Calculator'!$C$30:$C$403,"&gt;="&amp;DATE(E400,1,1),'Loan Payoff Calculator'!$C$30:$C$403,"&lt;="&amp;DATE(E400,12,31)))</f>
        <v>#N/A</v>
      </c>
      <c r="G400" s="14" t="e">
        <f>IF(E400="","",SUMIFS('Loan Payoff Calculator'!$F$30:$F$403,'Loan Payoff Calculator'!$C$30:$C$403,"&gt;="&amp;DATE(E400,1,1),'Loan Payoff Calculator'!$C$30:$C$403,"&lt;="&amp;DATE(E400,12,31)))</f>
        <v>#N/A</v>
      </c>
      <c r="H400" s="14" t="e">
        <f>IF(E400="","",SUMIFS('Loan Payoff Calculator'!$G$30:$G$403,'Loan Payoff Calculator'!$C$30:$C$403,"&gt;="&amp;DATE(E400,1,1),'Loan Payoff Calculator'!$C$30:$C$403,"&lt;="&amp;DATE(E400,12,31)))</f>
        <v>#N/A</v>
      </c>
      <c r="I400" s="14" t="e">
        <f t="shared" si="13"/>
        <v>#N/A</v>
      </c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8" x14ac:dyDescent="0.35">
      <c r="A401" s="7"/>
      <c r="B401" s="7"/>
      <c r="C401" s="7"/>
      <c r="D401" s="7"/>
      <c r="E401" s="11"/>
      <c r="F401" s="15"/>
      <c r="G401" s="15"/>
      <c r="H401" s="15"/>
      <c r="I401" s="15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8" x14ac:dyDescent="0.35">
      <c r="A402" s="7"/>
      <c r="B402" s="7"/>
      <c r="C402" s="7"/>
      <c r="D402" s="7"/>
      <c r="E402" s="11"/>
      <c r="F402" s="15"/>
      <c r="G402" s="15"/>
      <c r="H402" s="15"/>
      <c r="I402" s="15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8" x14ac:dyDescent="0.35">
      <c r="A403" s="7"/>
      <c r="B403" s="7"/>
      <c r="C403" s="7"/>
      <c r="D403" s="7"/>
      <c r="E403" s="11"/>
      <c r="F403" s="15"/>
      <c r="G403" s="15"/>
      <c r="H403" s="15"/>
      <c r="I403" s="15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8" x14ac:dyDescent="0.35">
      <c r="A404" s="7"/>
      <c r="B404" s="7"/>
      <c r="C404" s="7"/>
      <c r="D404" s="7"/>
      <c r="E404" s="11"/>
      <c r="F404" s="15"/>
      <c r="G404" s="15"/>
      <c r="H404" s="15"/>
      <c r="I404" s="15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8" x14ac:dyDescent="0.35">
      <c r="A405" s="7"/>
      <c r="B405" s="7"/>
      <c r="C405" s="7"/>
      <c r="D405" s="7"/>
      <c r="E405" s="11"/>
      <c r="F405" s="15"/>
      <c r="G405" s="15"/>
      <c r="H405" s="15"/>
      <c r="I405" s="15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8" x14ac:dyDescent="0.35">
      <c r="A406" s="7"/>
      <c r="B406" s="7"/>
      <c r="C406" s="7"/>
      <c r="D406" s="7"/>
      <c r="E406" s="11"/>
      <c r="F406" s="15"/>
      <c r="G406" s="15"/>
      <c r="H406" s="15"/>
      <c r="I406" s="15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8" x14ac:dyDescent="0.35">
      <c r="A407" s="7"/>
      <c r="B407" s="7"/>
      <c r="C407" s="7"/>
      <c r="D407" s="7"/>
      <c r="E407" s="11"/>
      <c r="F407" s="15"/>
      <c r="G407" s="15"/>
      <c r="H407" s="15"/>
      <c r="I407" s="15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8" x14ac:dyDescent="0.35">
      <c r="A408" s="7"/>
      <c r="B408" s="7"/>
      <c r="C408" s="7"/>
      <c r="D408" s="7"/>
      <c r="E408" s="11"/>
      <c r="F408" s="15"/>
      <c r="G408" s="15"/>
      <c r="H408" s="15"/>
      <c r="I408" s="15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8" x14ac:dyDescent="0.35">
      <c r="A409" s="7"/>
      <c r="B409" s="7"/>
      <c r="C409" s="7"/>
      <c r="D409" s="7"/>
      <c r="E409" s="11"/>
      <c r="F409" s="15"/>
      <c r="G409" s="15"/>
      <c r="H409" s="15"/>
      <c r="I409" s="15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8" x14ac:dyDescent="0.35">
      <c r="A410" s="7"/>
      <c r="B410" s="7"/>
      <c r="C410" s="7"/>
      <c r="D410" s="7"/>
      <c r="E410" s="11"/>
      <c r="F410" s="15"/>
      <c r="G410" s="15"/>
      <c r="H410" s="15"/>
      <c r="I410" s="15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8" x14ac:dyDescent="0.35">
      <c r="A411" s="7"/>
      <c r="B411" s="7"/>
      <c r="C411" s="7"/>
      <c r="D411" s="7"/>
      <c r="E411" s="11"/>
      <c r="F411" s="15"/>
      <c r="G411" s="15"/>
      <c r="H411" s="15"/>
      <c r="I411" s="15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8" x14ac:dyDescent="0.35">
      <c r="A412" s="7"/>
      <c r="B412" s="7"/>
      <c r="C412" s="7"/>
      <c r="D412" s="7"/>
      <c r="E412" s="11"/>
      <c r="F412" s="15"/>
      <c r="G412" s="15"/>
      <c r="H412" s="15"/>
      <c r="I412" s="15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8" x14ac:dyDescent="0.35">
      <c r="A413" s="7"/>
      <c r="B413" s="7"/>
      <c r="C413" s="7"/>
      <c r="D413" s="7"/>
      <c r="E413" s="11"/>
      <c r="F413" s="15"/>
      <c r="G413" s="15"/>
      <c r="H413" s="15"/>
      <c r="I413" s="15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8" x14ac:dyDescent="0.35">
      <c r="A414" s="7"/>
      <c r="B414" s="7"/>
      <c r="C414" s="7"/>
      <c r="D414" s="7"/>
      <c r="E414" s="11"/>
      <c r="F414" s="15"/>
      <c r="G414" s="15"/>
      <c r="H414" s="15"/>
      <c r="I414" s="15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8" x14ac:dyDescent="0.35">
      <c r="A415" s="7"/>
      <c r="B415" s="7"/>
      <c r="C415" s="7"/>
      <c r="D415" s="7"/>
      <c r="E415" s="11"/>
      <c r="F415" s="15"/>
      <c r="G415" s="15"/>
      <c r="H415" s="15"/>
      <c r="I415" s="15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8" x14ac:dyDescent="0.35">
      <c r="A416" s="7"/>
      <c r="B416" s="7"/>
      <c r="C416" s="7"/>
      <c r="D416" s="7"/>
      <c r="E416" s="11"/>
      <c r="F416" s="15"/>
      <c r="G416" s="15"/>
      <c r="H416" s="15"/>
      <c r="I416" s="15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8" x14ac:dyDescent="0.35">
      <c r="A417" s="7"/>
      <c r="B417" s="7"/>
      <c r="C417" s="7"/>
      <c r="D417" s="7"/>
      <c r="E417" s="11"/>
      <c r="F417" s="15"/>
      <c r="G417" s="15"/>
      <c r="H417" s="15"/>
      <c r="I417" s="15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8" x14ac:dyDescent="0.35">
      <c r="A418" s="7"/>
      <c r="B418" s="7"/>
      <c r="C418" s="7"/>
      <c r="D418" s="7"/>
      <c r="E418" s="11"/>
      <c r="F418" s="15"/>
      <c r="G418" s="15"/>
      <c r="H418" s="15"/>
      <c r="I418" s="15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8" x14ac:dyDescent="0.35">
      <c r="A419" s="7"/>
      <c r="B419" s="7"/>
      <c r="C419" s="7"/>
      <c r="D419" s="7"/>
      <c r="E419" s="11"/>
      <c r="F419" s="15"/>
      <c r="G419" s="15"/>
      <c r="H419" s="15"/>
      <c r="I419" s="15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8" x14ac:dyDescent="0.35">
      <c r="A420" s="7"/>
      <c r="B420" s="7"/>
      <c r="C420" s="7"/>
      <c r="D420" s="7"/>
      <c r="E420" s="11"/>
      <c r="F420" s="15"/>
      <c r="G420" s="15"/>
      <c r="H420" s="15"/>
      <c r="I420" s="15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8" x14ac:dyDescent="0.35">
      <c r="A421" s="7"/>
      <c r="B421" s="7"/>
      <c r="C421" s="7"/>
      <c r="D421" s="7"/>
      <c r="E421" s="11"/>
      <c r="F421" s="15"/>
      <c r="G421" s="15"/>
      <c r="H421" s="15"/>
      <c r="I421" s="15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8" x14ac:dyDescent="0.35">
      <c r="A422" s="7"/>
      <c r="B422" s="7"/>
      <c r="C422" s="7"/>
      <c r="D422" s="7"/>
      <c r="E422" s="11"/>
      <c r="F422" s="15"/>
      <c r="G422" s="15"/>
      <c r="H422" s="15"/>
      <c r="I422" s="15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8" x14ac:dyDescent="0.35">
      <c r="A423" s="7"/>
      <c r="B423" s="7"/>
      <c r="C423" s="7"/>
      <c r="D423" s="7"/>
      <c r="E423" s="11"/>
      <c r="F423" s="15"/>
      <c r="G423" s="15"/>
      <c r="H423" s="15"/>
      <c r="I423" s="15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8" x14ac:dyDescent="0.35">
      <c r="A424" s="7"/>
      <c r="B424" s="7"/>
      <c r="C424" s="7"/>
      <c r="D424" s="7"/>
      <c r="E424" s="11"/>
      <c r="F424" s="15"/>
      <c r="G424" s="15"/>
      <c r="H424" s="15"/>
      <c r="I424" s="15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8" x14ac:dyDescent="0.35">
      <c r="A425" s="7"/>
      <c r="B425" s="7"/>
      <c r="C425" s="7"/>
      <c r="D425" s="7"/>
      <c r="E425" s="11"/>
      <c r="F425" s="15"/>
      <c r="G425" s="15"/>
      <c r="H425" s="15"/>
      <c r="I425" s="15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8" x14ac:dyDescent="0.35">
      <c r="A426" s="7"/>
      <c r="B426" s="7"/>
      <c r="C426" s="7"/>
      <c r="D426" s="7"/>
      <c r="E426" s="11"/>
      <c r="F426" s="15"/>
      <c r="G426" s="15"/>
      <c r="H426" s="15"/>
      <c r="I426" s="15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8" x14ac:dyDescent="0.35">
      <c r="A427" s="7"/>
      <c r="B427" s="7"/>
      <c r="C427" s="7"/>
      <c r="D427" s="7"/>
      <c r="E427" s="11"/>
      <c r="F427" s="15"/>
      <c r="G427" s="15"/>
      <c r="H427" s="15"/>
      <c r="I427" s="15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8" x14ac:dyDescent="0.35">
      <c r="A428" s="7"/>
      <c r="B428" s="7"/>
      <c r="C428" s="7"/>
      <c r="D428" s="7"/>
      <c r="E428" s="11"/>
      <c r="F428" s="15"/>
      <c r="G428" s="15"/>
      <c r="H428" s="15"/>
      <c r="I428" s="15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8" x14ac:dyDescent="0.35">
      <c r="A429" s="7"/>
      <c r="B429" s="7"/>
      <c r="C429" s="7"/>
      <c r="D429" s="7"/>
      <c r="E429" s="11"/>
      <c r="F429" s="15"/>
      <c r="G429" s="15"/>
      <c r="H429" s="15"/>
      <c r="I429" s="15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8" x14ac:dyDescent="0.35">
      <c r="A430" s="7"/>
      <c r="B430" s="7"/>
      <c r="C430" s="7"/>
      <c r="D430" s="7"/>
      <c r="E430" s="11"/>
      <c r="F430" s="15"/>
      <c r="G430" s="15"/>
      <c r="H430" s="15"/>
      <c r="I430" s="15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8" x14ac:dyDescent="0.35">
      <c r="A431" s="7"/>
      <c r="B431" s="7"/>
      <c r="C431" s="7"/>
      <c r="D431" s="7"/>
      <c r="E431" s="11"/>
      <c r="F431" s="15"/>
      <c r="G431" s="15"/>
      <c r="H431" s="15"/>
      <c r="I431" s="15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8" x14ac:dyDescent="0.35">
      <c r="A432" s="7"/>
      <c r="B432" s="7"/>
      <c r="C432" s="7"/>
      <c r="D432" s="7"/>
      <c r="E432" s="11"/>
      <c r="F432" s="15"/>
      <c r="G432" s="15"/>
      <c r="H432" s="15"/>
      <c r="I432" s="15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8" x14ac:dyDescent="0.35">
      <c r="A433" s="7"/>
      <c r="B433" s="7"/>
      <c r="C433" s="7"/>
      <c r="D433" s="7"/>
      <c r="E433" s="11"/>
      <c r="F433" s="15"/>
      <c r="G433" s="15"/>
      <c r="H433" s="15"/>
      <c r="I433" s="15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8" x14ac:dyDescent="0.35">
      <c r="A434" s="7"/>
      <c r="B434" s="7"/>
      <c r="C434" s="7"/>
      <c r="D434" s="7"/>
      <c r="E434" s="11"/>
      <c r="F434" s="15"/>
      <c r="G434" s="15"/>
      <c r="H434" s="15"/>
      <c r="I434" s="15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8" x14ac:dyDescent="0.35">
      <c r="A435" s="7"/>
      <c r="B435" s="7"/>
      <c r="C435" s="7"/>
      <c r="D435" s="7"/>
      <c r="E435" s="11"/>
      <c r="F435" s="15"/>
      <c r="G435" s="15"/>
      <c r="H435" s="15"/>
      <c r="I435" s="15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8" x14ac:dyDescent="0.35">
      <c r="A436" s="7"/>
      <c r="B436" s="7"/>
      <c r="C436" s="7"/>
      <c r="D436" s="7"/>
      <c r="E436" s="11"/>
      <c r="F436" s="15"/>
      <c r="G436" s="15"/>
      <c r="H436" s="15"/>
      <c r="I436" s="15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8" x14ac:dyDescent="0.35">
      <c r="A437" s="7"/>
      <c r="B437" s="7"/>
      <c r="C437" s="7"/>
      <c r="D437" s="7"/>
      <c r="E437" s="11"/>
      <c r="F437" s="15"/>
      <c r="G437" s="15"/>
      <c r="H437" s="15"/>
      <c r="I437" s="15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8" x14ac:dyDescent="0.35">
      <c r="A438" s="7"/>
      <c r="B438" s="7"/>
      <c r="C438" s="7"/>
      <c r="D438" s="7"/>
      <c r="E438" s="11"/>
      <c r="F438" s="15"/>
      <c r="G438" s="15"/>
      <c r="H438" s="15"/>
      <c r="I438" s="15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8" x14ac:dyDescent="0.35">
      <c r="A439" s="7"/>
      <c r="B439" s="7"/>
      <c r="C439" s="7"/>
      <c r="D439" s="7"/>
      <c r="E439" s="11"/>
      <c r="F439" s="15"/>
      <c r="G439" s="15"/>
      <c r="H439" s="15"/>
      <c r="I439" s="15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8" x14ac:dyDescent="0.35">
      <c r="A440" s="7"/>
      <c r="B440" s="7"/>
      <c r="C440" s="7"/>
      <c r="D440" s="7"/>
      <c r="E440" s="11"/>
      <c r="F440" s="15"/>
      <c r="G440" s="15"/>
      <c r="H440" s="15"/>
      <c r="I440" s="15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8" x14ac:dyDescent="0.35">
      <c r="A441" s="7"/>
      <c r="B441" s="7"/>
      <c r="C441" s="7"/>
      <c r="D441" s="7"/>
      <c r="E441" s="11"/>
      <c r="F441" s="15"/>
      <c r="G441" s="15"/>
      <c r="H441" s="15"/>
      <c r="I441" s="15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8" x14ac:dyDescent="0.35">
      <c r="A442" s="7"/>
      <c r="B442" s="7"/>
      <c r="C442" s="7"/>
      <c r="D442" s="7"/>
      <c r="E442" s="11"/>
      <c r="F442" s="15"/>
      <c r="G442" s="15"/>
      <c r="H442" s="15"/>
      <c r="I442" s="15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8" x14ac:dyDescent="0.35">
      <c r="A443" s="7"/>
      <c r="B443" s="7"/>
      <c r="C443" s="7"/>
      <c r="D443" s="7"/>
      <c r="E443" s="11"/>
      <c r="F443" s="15"/>
      <c r="G443" s="15"/>
      <c r="H443" s="15"/>
      <c r="I443" s="15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8" x14ac:dyDescent="0.35">
      <c r="A444" s="7"/>
      <c r="B444" s="7"/>
      <c r="C444" s="7"/>
      <c r="D444" s="7"/>
      <c r="E444" s="11"/>
      <c r="F444" s="15"/>
      <c r="G444" s="15"/>
      <c r="H444" s="15"/>
      <c r="I444" s="15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8" x14ac:dyDescent="0.35">
      <c r="A445" s="7"/>
      <c r="B445" s="7"/>
      <c r="C445" s="7"/>
      <c r="D445" s="7"/>
      <c r="E445" s="11"/>
      <c r="F445" s="15"/>
      <c r="G445" s="15"/>
      <c r="H445" s="15"/>
      <c r="I445" s="15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8" x14ac:dyDescent="0.35">
      <c r="A446" s="7"/>
      <c r="B446" s="7"/>
      <c r="C446" s="7"/>
      <c r="D446" s="7"/>
      <c r="E446" s="11"/>
      <c r="F446" s="15"/>
      <c r="G446" s="15"/>
      <c r="H446" s="15"/>
      <c r="I446" s="15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8" x14ac:dyDescent="0.35">
      <c r="A447" s="7"/>
      <c r="B447" s="7"/>
      <c r="C447" s="7"/>
      <c r="D447" s="7"/>
      <c r="E447" s="11"/>
      <c r="F447" s="15"/>
      <c r="G447" s="15"/>
      <c r="H447" s="15"/>
      <c r="I447" s="15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8" x14ac:dyDescent="0.35">
      <c r="A448" s="7"/>
      <c r="B448" s="7"/>
      <c r="C448" s="7"/>
      <c r="D448" s="7"/>
      <c r="E448" s="11"/>
      <c r="F448" s="15"/>
      <c r="G448" s="15"/>
      <c r="H448" s="15"/>
      <c r="I448" s="15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8" x14ac:dyDescent="0.35">
      <c r="A449" s="7"/>
      <c r="B449" s="7"/>
      <c r="C449" s="7"/>
      <c r="D449" s="7"/>
      <c r="E449" s="11"/>
      <c r="F449" s="15"/>
      <c r="G449" s="15"/>
      <c r="H449" s="15"/>
      <c r="I449" s="15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8" x14ac:dyDescent="0.35">
      <c r="A450" s="7"/>
      <c r="B450" s="7"/>
      <c r="C450" s="7"/>
      <c r="D450" s="7"/>
      <c r="E450" s="11"/>
      <c r="F450" s="15"/>
      <c r="G450" s="15"/>
      <c r="H450" s="15"/>
      <c r="I450" s="15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8" x14ac:dyDescent="0.35">
      <c r="A451" s="7"/>
      <c r="B451" s="7"/>
      <c r="C451" s="7"/>
      <c r="D451" s="7"/>
      <c r="E451" s="11"/>
      <c r="F451" s="15"/>
      <c r="G451" s="15"/>
      <c r="H451" s="15"/>
      <c r="I451" s="15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8" x14ac:dyDescent="0.35">
      <c r="A452" s="7"/>
      <c r="B452" s="7"/>
      <c r="C452" s="7"/>
      <c r="D452" s="7"/>
      <c r="E452" s="11"/>
      <c r="F452" s="15"/>
      <c r="G452" s="15"/>
      <c r="H452" s="15"/>
      <c r="I452" s="15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8" x14ac:dyDescent="0.35">
      <c r="A453" s="7"/>
      <c r="B453" s="7"/>
      <c r="C453" s="7"/>
      <c r="D453" s="7"/>
      <c r="E453" s="11"/>
      <c r="F453" s="15"/>
      <c r="G453" s="15"/>
      <c r="H453" s="15"/>
      <c r="I453" s="15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8" x14ac:dyDescent="0.35">
      <c r="A454" s="7"/>
      <c r="B454" s="7"/>
      <c r="C454" s="7"/>
      <c r="D454" s="7"/>
      <c r="E454" s="11"/>
      <c r="F454" s="15"/>
      <c r="G454" s="15"/>
      <c r="H454" s="15"/>
      <c r="I454" s="15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8" x14ac:dyDescent="0.35">
      <c r="A455" s="7"/>
      <c r="B455" s="7"/>
      <c r="C455" s="7"/>
      <c r="D455" s="7"/>
      <c r="E455" s="11"/>
      <c r="F455" s="15"/>
      <c r="G455" s="15"/>
      <c r="H455" s="15"/>
      <c r="I455" s="15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8" x14ac:dyDescent="0.35">
      <c r="A456" s="7"/>
      <c r="B456" s="7"/>
      <c r="C456" s="7"/>
      <c r="D456" s="7"/>
      <c r="E456" s="11"/>
      <c r="F456" s="15"/>
      <c r="G456" s="15"/>
      <c r="H456" s="15"/>
      <c r="I456" s="15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8" x14ac:dyDescent="0.35">
      <c r="A457" s="7"/>
      <c r="B457" s="7"/>
      <c r="C457" s="7"/>
      <c r="D457" s="7"/>
      <c r="E457" s="11"/>
      <c r="F457" s="15"/>
      <c r="G457" s="15"/>
      <c r="H457" s="15"/>
      <c r="I457" s="15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8" x14ac:dyDescent="0.35">
      <c r="A458" s="7"/>
      <c r="B458" s="7"/>
      <c r="C458" s="7"/>
      <c r="D458" s="7"/>
      <c r="E458" s="11"/>
      <c r="F458" s="15"/>
      <c r="G458" s="15"/>
      <c r="H458" s="15"/>
      <c r="I458" s="15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8" x14ac:dyDescent="0.35">
      <c r="A459" s="7"/>
      <c r="B459" s="7"/>
      <c r="C459" s="7"/>
      <c r="D459" s="7"/>
      <c r="E459" s="11"/>
      <c r="F459" s="15"/>
      <c r="G459" s="15"/>
      <c r="H459" s="15"/>
      <c r="I459" s="15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8" x14ac:dyDescent="0.35">
      <c r="A460" s="7"/>
      <c r="B460" s="7"/>
      <c r="C460" s="7"/>
      <c r="D460" s="7"/>
      <c r="E460" s="11"/>
      <c r="F460" s="15"/>
      <c r="G460" s="15"/>
      <c r="H460" s="15"/>
      <c r="I460" s="15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8" x14ac:dyDescent="0.35">
      <c r="A461" s="7"/>
      <c r="B461" s="7"/>
      <c r="C461" s="7"/>
      <c r="D461" s="7"/>
      <c r="E461" s="11"/>
      <c r="F461" s="15"/>
      <c r="G461" s="15"/>
      <c r="H461" s="15"/>
      <c r="I461" s="15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8" x14ac:dyDescent="0.35">
      <c r="A462" s="7"/>
      <c r="B462" s="7"/>
      <c r="C462" s="7"/>
      <c r="D462" s="7"/>
      <c r="E462" s="11"/>
      <c r="F462" s="15"/>
      <c r="G462" s="15"/>
      <c r="H462" s="15"/>
      <c r="I462" s="15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8" x14ac:dyDescent="0.35">
      <c r="A463" s="7"/>
      <c r="B463" s="7"/>
      <c r="C463" s="7"/>
      <c r="D463" s="7"/>
      <c r="E463" s="11"/>
      <c r="F463" s="15"/>
      <c r="G463" s="15"/>
      <c r="H463" s="15"/>
      <c r="I463" s="15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8" x14ac:dyDescent="0.35">
      <c r="A464" s="7"/>
      <c r="B464" s="7"/>
      <c r="C464" s="7"/>
      <c r="D464" s="7"/>
      <c r="E464" s="11"/>
      <c r="F464" s="15"/>
      <c r="G464" s="15"/>
      <c r="H464" s="15"/>
      <c r="I464" s="15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8" x14ac:dyDescent="0.35">
      <c r="A465" s="7"/>
      <c r="B465" s="7"/>
      <c r="C465" s="7"/>
      <c r="D465" s="7"/>
      <c r="E465" s="11"/>
      <c r="F465" s="15"/>
      <c r="G465" s="15"/>
      <c r="H465" s="15"/>
      <c r="I465" s="15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8" x14ac:dyDescent="0.35">
      <c r="A466" s="7"/>
      <c r="B466" s="7"/>
      <c r="C466" s="7"/>
      <c r="D466" s="7"/>
      <c r="E466" s="11"/>
      <c r="F466" s="15"/>
      <c r="G466" s="15"/>
      <c r="H466" s="15"/>
      <c r="I466" s="15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8" x14ac:dyDescent="0.35">
      <c r="A467" s="7"/>
      <c r="B467" s="7"/>
      <c r="C467" s="7"/>
      <c r="D467" s="7"/>
      <c r="E467" s="11"/>
      <c r="F467" s="15"/>
      <c r="G467" s="15"/>
      <c r="H467" s="15"/>
      <c r="I467" s="15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8" x14ac:dyDescent="0.35">
      <c r="A468" s="7"/>
      <c r="B468" s="7"/>
      <c r="C468" s="7"/>
      <c r="D468" s="7"/>
      <c r="E468" s="11"/>
      <c r="F468" s="15"/>
      <c r="G468" s="15"/>
      <c r="H468" s="15"/>
      <c r="I468" s="15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8" x14ac:dyDescent="0.35">
      <c r="A469" s="7"/>
      <c r="B469" s="7"/>
      <c r="C469" s="7"/>
      <c r="D469" s="7"/>
      <c r="E469" s="11"/>
      <c r="F469" s="15"/>
      <c r="G469" s="15"/>
      <c r="H469" s="15"/>
      <c r="I469" s="15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8" x14ac:dyDescent="0.35">
      <c r="A470" s="7"/>
      <c r="B470" s="7"/>
      <c r="C470" s="7"/>
      <c r="D470" s="7"/>
      <c r="E470" s="11"/>
      <c r="F470" s="15"/>
      <c r="G470" s="15"/>
      <c r="H470" s="15"/>
      <c r="I470" s="15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8" x14ac:dyDescent="0.35">
      <c r="A471" s="7"/>
      <c r="B471" s="7"/>
      <c r="C471" s="7"/>
      <c r="D471" s="7"/>
      <c r="E471" s="11"/>
      <c r="F471" s="15"/>
      <c r="G471" s="15"/>
      <c r="H471" s="15"/>
      <c r="I471" s="15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8" x14ac:dyDescent="0.35">
      <c r="A472" s="7"/>
      <c r="B472" s="7"/>
      <c r="C472" s="7"/>
      <c r="D472" s="7"/>
      <c r="E472" s="11"/>
      <c r="F472" s="15"/>
      <c r="G472" s="15"/>
      <c r="H472" s="15"/>
      <c r="I472" s="15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8" x14ac:dyDescent="0.35">
      <c r="A473" s="7"/>
      <c r="B473" s="7"/>
      <c r="C473" s="7"/>
      <c r="D473" s="7"/>
      <c r="E473" s="11"/>
      <c r="F473" s="15"/>
      <c r="G473" s="15"/>
      <c r="H473" s="15"/>
      <c r="I473" s="15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8" x14ac:dyDescent="0.35">
      <c r="A474" s="7"/>
      <c r="B474" s="7"/>
      <c r="C474" s="7"/>
      <c r="D474" s="7"/>
      <c r="E474" s="11"/>
      <c r="F474" s="15"/>
      <c r="G474" s="15"/>
      <c r="H474" s="15"/>
      <c r="I474" s="15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8" x14ac:dyDescent="0.35">
      <c r="A475" s="7"/>
      <c r="B475" s="7"/>
      <c r="C475" s="7"/>
      <c r="D475" s="7"/>
      <c r="E475" s="11"/>
      <c r="F475" s="15"/>
      <c r="G475" s="15"/>
      <c r="H475" s="15"/>
      <c r="I475" s="15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8" x14ac:dyDescent="0.35">
      <c r="A476" s="7"/>
      <c r="B476" s="7"/>
      <c r="C476" s="7"/>
      <c r="D476" s="7"/>
      <c r="E476" s="11"/>
      <c r="F476" s="15"/>
      <c r="G476" s="15"/>
      <c r="H476" s="15"/>
      <c r="I476" s="15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8" x14ac:dyDescent="0.35">
      <c r="A477" s="7"/>
      <c r="B477" s="7"/>
      <c r="C477" s="7"/>
      <c r="D477" s="7"/>
      <c r="E477" s="11"/>
      <c r="F477" s="15"/>
      <c r="G477" s="15"/>
      <c r="H477" s="15"/>
      <c r="I477" s="15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8" x14ac:dyDescent="0.35">
      <c r="A478" s="7"/>
      <c r="B478" s="7"/>
      <c r="C478" s="7"/>
      <c r="D478" s="7"/>
      <c r="E478" s="11"/>
      <c r="F478" s="15"/>
      <c r="G478" s="15"/>
      <c r="H478" s="15"/>
      <c r="I478" s="15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8" x14ac:dyDescent="0.35">
      <c r="A479" s="7"/>
      <c r="B479" s="7"/>
      <c r="C479" s="7"/>
      <c r="D479" s="7"/>
      <c r="E479" s="11"/>
      <c r="F479" s="15"/>
      <c r="G479" s="15"/>
      <c r="H479" s="15"/>
      <c r="I479" s="15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8" x14ac:dyDescent="0.35">
      <c r="A480" s="7"/>
      <c r="B480" s="7"/>
      <c r="C480" s="7"/>
      <c r="D480" s="7"/>
      <c r="E480" s="11"/>
      <c r="F480" s="15"/>
      <c r="G480" s="15"/>
      <c r="H480" s="15"/>
      <c r="I480" s="15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8" x14ac:dyDescent="0.35">
      <c r="A481" s="7"/>
      <c r="B481" s="7"/>
      <c r="C481" s="7"/>
      <c r="D481" s="7"/>
      <c r="E481" s="11"/>
      <c r="F481" s="15"/>
      <c r="G481" s="15"/>
      <c r="H481" s="15"/>
      <c r="I481" s="15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8" x14ac:dyDescent="0.35">
      <c r="A482" s="7"/>
      <c r="B482" s="7"/>
      <c r="C482" s="7"/>
      <c r="D482" s="7"/>
      <c r="E482" s="11"/>
      <c r="F482" s="15"/>
      <c r="G482" s="15"/>
      <c r="H482" s="15"/>
      <c r="I482" s="15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8" x14ac:dyDescent="0.35">
      <c r="A483" s="7"/>
      <c r="B483" s="7"/>
      <c r="C483" s="7"/>
      <c r="D483" s="7"/>
      <c r="E483" s="11"/>
      <c r="F483" s="15"/>
      <c r="G483" s="15"/>
      <c r="H483" s="15"/>
      <c r="I483" s="15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8" x14ac:dyDescent="0.35">
      <c r="A484" s="7"/>
      <c r="B484" s="7"/>
      <c r="C484" s="7"/>
      <c r="D484" s="7"/>
      <c r="E484" s="11"/>
      <c r="F484" s="15"/>
      <c r="G484" s="15"/>
      <c r="H484" s="15"/>
      <c r="I484" s="15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8" x14ac:dyDescent="0.35">
      <c r="A485" s="7"/>
      <c r="B485" s="7"/>
      <c r="C485" s="7"/>
      <c r="D485" s="7"/>
      <c r="E485" s="11"/>
      <c r="F485" s="15"/>
      <c r="G485" s="15"/>
      <c r="H485" s="15"/>
      <c r="I485" s="15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8" x14ac:dyDescent="0.35">
      <c r="A486" s="7"/>
      <c r="B486" s="7"/>
      <c r="C486" s="7"/>
      <c r="D486" s="7"/>
      <c r="E486" s="11"/>
      <c r="F486" s="15"/>
      <c r="G486" s="15"/>
      <c r="H486" s="15"/>
      <c r="I486" s="15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8" x14ac:dyDescent="0.35">
      <c r="A487" s="7"/>
      <c r="B487" s="7"/>
      <c r="C487" s="7"/>
      <c r="D487" s="7"/>
      <c r="E487" s="11"/>
      <c r="F487" s="15"/>
      <c r="G487" s="15"/>
      <c r="H487" s="15"/>
      <c r="I487" s="15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8" x14ac:dyDescent="0.35">
      <c r="A488" s="7"/>
      <c r="B488" s="7"/>
      <c r="C488" s="7"/>
      <c r="D488" s="7"/>
      <c r="E488" s="11"/>
      <c r="F488" s="15"/>
      <c r="G488" s="15"/>
      <c r="H488" s="15"/>
      <c r="I488" s="15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8" x14ac:dyDescent="0.35">
      <c r="A489" s="7"/>
      <c r="B489" s="7"/>
      <c r="C489" s="7"/>
      <c r="D489" s="7"/>
      <c r="E489" s="11"/>
      <c r="F489" s="15"/>
      <c r="G489" s="15"/>
      <c r="H489" s="15"/>
      <c r="I489" s="15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8" x14ac:dyDescent="0.35">
      <c r="A490" s="7"/>
      <c r="B490" s="7"/>
      <c r="C490" s="7"/>
      <c r="D490" s="7"/>
      <c r="E490" s="11"/>
      <c r="F490" s="15"/>
      <c r="G490" s="15"/>
      <c r="H490" s="15"/>
      <c r="I490" s="15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8" x14ac:dyDescent="0.35">
      <c r="A491" s="7"/>
      <c r="B491" s="7"/>
      <c r="C491" s="7"/>
      <c r="D491" s="7"/>
      <c r="E491" s="11"/>
      <c r="F491" s="15"/>
      <c r="G491" s="15"/>
      <c r="H491" s="15"/>
      <c r="I491" s="15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8" x14ac:dyDescent="0.35">
      <c r="A492" s="7"/>
      <c r="B492" s="7"/>
      <c r="C492" s="7"/>
      <c r="D492" s="7"/>
      <c r="E492" s="11"/>
      <c r="F492" s="15"/>
      <c r="G492" s="15"/>
      <c r="H492" s="15"/>
      <c r="I492" s="15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8" x14ac:dyDescent="0.35">
      <c r="A493" s="7"/>
      <c r="B493" s="7"/>
      <c r="C493" s="7"/>
      <c r="D493" s="7"/>
      <c r="E493" s="11"/>
      <c r="F493" s="15"/>
      <c r="G493" s="15"/>
      <c r="H493" s="15"/>
      <c r="I493" s="15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8" x14ac:dyDescent="0.35">
      <c r="A494" s="7"/>
      <c r="B494" s="7"/>
      <c r="C494" s="7"/>
      <c r="D494" s="7"/>
      <c r="E494" s="11"/>
      <c r="F494" s="15"/>
      <c r="G494" s="15"/>
      <c r="H494" s="15"/>
      <c r="I494" s="15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8" x14ac:dyDescent="0.35">
      <c r="A495" s="7"/>
      <c r="B495" s="7"/>
      <c r="C495" s="7"/>
      <c r="D495" s="7"/>
      <c r="E495" s="11"/>
      <c r="F495" s="15"/>
      <c r="G495" s="15"/>
      <c r="H495" s="15"/>
      <c r="I495" s="15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8" x14ac:dyDescent="0.35">
      <c r="A496" s="7"/>
      <c r="B496" s="7"/>
      <c r="C496" s="7"/>
      <c r="D496" s="7"/>
      <c r="E496" s="11"/>
      <c r="F496" s="15"/>
      <c r="G496" s="15"/>
      <c r="H496" s="15"/>
      <c r="I496" s="15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8" x14ac:dyDescent="0.35">
      <c r="A497" s="7"/>
      <c r="B497" s="7"/>
      <c r="C497" s="7"/>
      <c r="D497" s="7"/>
      <c r="E497" s="11"/>
      <c r="F497" s="15"/>
      <c r="G497" s="15"/>
      <c r="H497" s="15"/>
      <c r="I497" s="15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8" x14ac:dyDescent="0.35">
      <c r="A498" s="7"/>
      <c r="B498" s="7"/>
      <c r="C498" s="7"/>
      <c r="D498" s="7"/>
      <c r="E498" s="11"/>
      <c r="F498" s="15"/>
      <c r="G498" s="15"/>
      <c r="H498" s="15"/>
      <c r="I498" s="15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8" x14ac:dyDescent="0.35">
      <c r="A499" s="7"/>
      <c r="B499" s="7"/>
      <c r="C499" s="7"/>
      <c r="D499" s="7"/>
      <c r="E499" s="11"/>
      <c r="F499" s="15"/>
      <c r="G499" s="15"/>
      <c r="H499" s="15"/>
      <c r="I499" s="15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8" x14ac:dyDescent="0.35">
      <c r="A500" s="7"/>
      <c r="B500" s="7"/>
      <c r="C500" s="7"/>
      <c r="D500" s="7"/>
      <c r="E500" s="11"/>
      <c r="F500" s="15"/>
      <c r="G500" s="15"/>
      <c r="H500" s="15"/>
      <c r="I500" s="15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8" x14ac:dyDescent="0.35">
      <c r="A501" s="7"/>
      <c r="B501" s="7"/>
      <c r="C501" s="7"/>
      <c r="D501" s="7"/>
      <c r="E501" s="11"/>
      <c r="F501" s="15"/>
      <c r="G501" s="15"/>
      <c r="H501" s="15"/>
      <c r="I501" s="15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8" x14ac:dyDescent="0.35">
      <c r="A502" s="7"/>
      <c r="B502" s="7"/>
      <c r="C502" s="7"/>
      <c r="D502" s="7"/>
      <c r="E502" s="11"/>
      <c r="F502" s="15"/>
      <c r="G502" s="15"/>
      <c r="H502" s="15"/>
      <c r="I502" s="15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8" x14ac:dyDescent="0.35">
      <c r="A503" s="7"/>
      <c r="B503" s="7"/>
      <c r="C503" s="7"/>
      <c r="D503" s="7"/>
      <c r="E503" s="11"/>
      <c r="F503" s="15"/>
      <c r="G503" s="15"/>
      <c r="H503" s="15"/>
      <c r="I503" s="15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8" x14ac:dyDescent="0.35">
      <c r="A504" s="7"/>
      <c r="B504" s="7"/>
      <c r="C504" s="7"/>
      <c r="D504" s="7"/>
      <c r="E504" s="11"/>
      <c r="F504" s="15"/>
      <c r="G504" s="15"/>
      <c r="H504" s="15"/>
      <c r="I504" s="15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8" x14ac:dyDescent="0.35">
      <c r="A505" s="7"/>
      <c r="B505" s="7"/>
      <c r="C505" s="7"/>
      <c r="D505" s="7"/>
      <c r="E505" s="11"/>
      <c r="F505" s="15"/>
      <c r="G505" s="15"/>
      <c r="H505" s="15"/>
      <c r="I505" s="15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8" x14ac:dyDescent="0.35">
      <c r="A506" s="7"/>
      <c r="B506" s="7"/>
      <c r="C506" s="7"/>
      <c r="D506" s="7"/>
      <c r="E506" s="11"/>
      <c r="F506" s="15"/>
      <c r="G506" s="15"/>
      <c r="H506" s="15"/>
      <c r="I506" s="15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8" x14ac:dyDescent="0.35">
      <c r="A507" s="7"/>
      <c r="B507" s="7"/>
      <c r="C507" s="7"/>
      <c r="D507" s="7"/>
      <c r="E507" s="11"/>
      <c r="F507" s="15"/>
      <c r="G507" s="15"/>
      <c r="H507" s="15"/>
      <c r="I507" s="15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8" x14ac:dyDescent="0.35">
      <c r="A508" s="7"/>
      <c r="B508" s="7"/>
      <c r="C508" s="7"/>
      <c r="D508" s="7"/>
      <c r="E508" s="11"/>
      <c r="F508" s="15"/>
      <c r="G508" s="15"/>
      <c r="H508" s="15"/>
      <c r="I508" s="15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8" x14ac:dyDescent="0.35">
      <c r="A509" s="7"/>
      <c r="B509" s="7"/>
      <c r="C509" s="7"/>
      <c r="D509" s="7"/>
      <c r="E509" s="11"/>
      <c r="F509" s="15"/>
      <c r="G509" s="15"/>
      <c r="H509" s="15"/>
      <c r="I509" s="15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8" x14ac:dyDescent="0.35">
      <c r="A510" s="7"/>
      <c r="B510" s="7"/>
      <c r="C510" s="7"/>
      <c r="D510" s="7"/>
      <c r="E510" s="11"/>
      <c r="F510" s="15"/>
      <c r="G510" s="15"/>
      <c r="H510" s="15"/>
      <c r="I510" s="15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8" x14ac:dyDescent="0.35">
      <c r="A511" s="7"/>
      <c r="B511" s="7"/>
      <c r="C511" s="7"/>
      <c r="D511" s="7"/>
      <c r="E511" s="11"/>
      <c r="F511" s="15"/>
      <c r="G511" s="15"/>
      <c r="H511" s="15"/>
      <c r="I511" s="15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8" x14ac:dyDescent="0.35">
      <c r="A512" s="7"/>
      <c r="B512" s="7"/>
      <c r="C512" s="7"/>
      <c r="D512" s="7"/>
      <c r="E512" s="11"/>
      <c r="F512" s="15"/>
      <c r="G512" s="15"/>
      <c r="H512" s="15"/>
      <c r="I512" s="15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8" x14ac:dyDescent="0.35">
      <c r="A513" s="7"/>
      <c r="B513" s="7"/>
      <c r="C513" s="7"/>
      <c r="D513" s="7"/>
      <c r="E513" s="11"/>
      <c r="F513" s="15"/>
      <c r="G513" s="15"/>
      <c r="H513" s="15"/>
      <c r="I513" s="15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8" x14ac:dyDescent="0.35">
      <c r="A514" s="7"/>
      <c r="B514" s="7"/>
      <c r="C514" s="7"/>
      <c r="D514" s="7"/>
      <c r="E514" s="11"/>
      <c r="F514" s="15"/>
      <c r="G514" s="15"/>
      <c r="H514" s="15"/>
      <c r="I514" s="15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8" x14ac:dyDescent="0.35">
      <c r="A515" s="7"/>
      <c r="B515" s="7"/>
      <c r="C515" s="7"/>
      <c r="D515" s="7"/>
      <c r="E515" s="11"/>
      <c r="F515" s="15"/>
      <c r="G515" s="15"/>
      <c r="H515" s="15"/>
      <c r="I515" s="15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8" x14ac:dyDescent="0.35">
      <c r="A516" s="7"/>
      <c r="B516" s="7"/>
      <c r="C516" s="7"/>
      <c r="D516" s="7"/>
      <c r="E516" s="11"/>
      <c r="F516" s="15"/>
      <c r="G516" s="15"/>
      <c r="H516" s="15"/>
      <c r="I516" s="15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8" x14ac:dyDescent="0.35">
      <c r="A517" s="7"/>
      <c r="B517" s="7"/>
      <c r="C517" s="7"/>
      <c r="D517" s="7"/>
      <c r="E517" s="11"/>
      <c r="F517" s="15"/>
      <c r="G517" s="15"/>
      <c r="H517" s="15"/>
      <c r="I517" s="15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8" x14ac:dyDescent="0.35">
      <c r="A518" s="7"/>
      <c r="B518" s="7"/>
      <c r="C518" s="7"/>
      <c r="D518" s="7"/>
      <c r="E518" s="11"/>
      <c r="F518" s="15"/>
      <c r="G518" s="15"/>
      <c r="H518" s="15"/>
      <c r="I518" s="15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8" x14ac:dyDescent="0.35">
      <c r="A519" s="7"/>
      <c r="B519" s="7"/>
      <c r="C519" s="7"/>
      <c r="D519" s="7"/>
      <c r="E519" s="11"/>
      <c r="F519" s="15"/>
      <c r="G519" s="15"/>
      <c r="H519" s="15"/>
      <c r="I519" s="15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8" x14ac:dyDescent="0.35">
      <c r="A520" s="7"/>
      <c r="B520" s="7"/>
      <c r="C520" s="7"/>
      <c r="D520" s="7"/>
      <c r="E520" s="11"/>
      <c r="F520" s="15"/>
      <c r="G520" s="15"/>
      <c r="H520" s="15"/>
      <c r="I520" s="15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8" x14ac:dyDescent="0.35">
      <c r="A521" s="7"/>
      <c r="B521" s="7"/>
      <c r="C521" s="7"/>
      <c r="D521" s="7"/>
      <c r="E521" s="11"/>
      <c r="F521" s="15"/>
      <c r="G521" s="15"/>
      <c r="H521" s="15"/>
      <c r="I521" s="15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8" x14ac:dyDescent="0.35">
      <c r="A522" s="7"/>
      <c r="B522" s="7"/>
      <c r="C522" s="7"/>
      <c r="D522" s="7"/>
      <c r="E522" s="11"/>
      <c r="F522" s="15"/>
      <c r="G522" s="15"/>
      <c r="H522" s="15"/>
      <c r="I522" s="15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8" x14ac:dyDescent="0.35">
      <c r="A523" s="7"/>
      <c r="B523" s="7"/>
      <c r="C523" s="7"/>
      <c r="D523" s="7"/>
      <c r="E523" s="11"/>
      <c r="F523" s="15"/>
      <c r="G523" s="15"/>
      <c r="H523" s="15"/>
      <c r="I523" s="15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8" x14ac:dyDescent="0.35">
      <c r="A524" s="7"/>
      <c r="B524" s="7"/>
      <c r="C524" s="7"/>
      <c r="D524" s="7"/>
      <c r="E524" s="11"/>
      <c r="F524" s="15"/>
      <c r="G524" s="15"/>
      <c r="H524" s="15"/>
      <c r="I524" s="15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8" x14ac:dyDescent="0.35">
      <c r="A525" s="7"/>
      <c r="B525" s="7"/>
      <c r="C525" s="7"/>
      <c r="D525" s="7"/>
      <c r="E525" s="11"/>
      <c r="F525" s="15"/>
      <c r="G525" s="15"/>
      <c r="H525" s="15"/>
      <c r="I525" s="15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8" x14ac:dyDescent="0.35">
      <c r="A526" s="7"/>
      <c r="B526" s="7"/>
      <c r="C526" s="7"/>
      <c r="D526" s="7"/>
      <c r="E526" s="11"/>
      <c r="F526" s="15"/>
      <c r="G526" s="15"/>
      <c r="H526" s="15"/>
      <c r="I526" s="15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8" x14ac:dyDescent="0.35">
      <c r="A527" s="7"/>
      <c r="B527" s="7"/>
      <c r="C527" s="7"/>
      <c r="D527" s="7"/>
      <c r="E527" s="11"/>
      <c r="F527" s="15"/>
      <c r="G527" s="15"/>
      <c r="H527" s="15"/>
      <c r="I527" s="15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8" x14ac:dyDescent="0.35">
      <c r="A528" s="7"/>
      <c r="B528" s="7"/>
      <c r="C528" s="7"/>
      <c r="D528" s="7"/>
      <c r="E528" s="11"/>
      <c r="F528" s="15"/>
      <c r="G528" s="15"/>
      <c r="H528" s="15"/>
      <c r="I528" s="15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8" x14ac:dyDescent="0.35">
      <c r="A529" s="7"/>
      <c r="B529" s="7"/>
      <c r="C529" s="7"/>
      <c r="D529" s="7"/>
      <c r="E529" s="11"/>
      <c r="F529" s="15"/>
      <c r="G529" s="15"/>
      <c r="H529" s="15"/>
      <c r="I529" s="15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8" x14ac:dyDescent="0.35">
      <c r="A530" s="7"/>
      <c r="B530" s="7"/>
      <c r="C530" s="7"/>
      <c r="D530" s="7"/>
      <c r="E530" s="11"/>
      <c r="F530" s="15"/>
      <c r="G530" s="15"/>
      <c r="H530" s="15"/>
      <c r="I530" s="15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8" x14ac:dyDescent="0.35">
      <c r="A531" s="7"/>
      <c r="B531" s="7"/>
      <c r="C531" s="7"/>
      <c r="D531" s="7"/>
      <c r="E531" s="11"/>
      <c r="F531" s="15"/>
      <c r="G531" s="15"/>
      <c r="H531" s="15"/>
      <c r="I531" s="15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8" x14ac:dyDescent="0.35">
      <c r="A532" s="7"/>
      <c r="B532" s="7"/>
      <c r="C532" s="7"/>
      <c r="D532" s="7"/>
      <c r="E532" s="11"/>
      <c r="F532" s="15"/>
      <c r="G532" s="15"/>
      <c r="H532" s="15"/>
      <c r="I532" s="15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8" x14ac:dyDescent="0.35">
      <c r="A533" s="7"/>
      <c r="B533" s="7"/>
      <c r="C533" s="7"/>
      <c r="D533" s="7"/>
      <c r="E533" s="11"/>
      <c r="F533" s="15"/>
      <c r="G533" s="15"/>
      <c r="H533" s="15"/>
      <c r="I533" s="15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8" x14ac:dyDescent="0.35">
      <c r="A534" s="7"/>
      <c r="B534" s="7"/>
      <c r="C534" s="7"/>
      <c r="D534" s="7"/>
      <c r="E534" s="11"/>
      <c r="F534" s="15"/>
      <c r="G534" s="15"/>
      <c r="H534" s="15"/>
      <c r="I534" s="15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8" x14ac:dyDescent="0.35">
      <c r="A535" s="7"/>
      <c r="B535" s="7"/>
      <c r="C535" s="7"/>
      <c r="D535" s="7"/>
      <c r="E535" s="11"/>
      <c r="F535" s="15"/>
      <c r="G535" s="15"/>
      <c r="H535" s="15"/>
      <c r="I535" s="15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8" x14ac:dyDescent="0.35">
      <c r="A536" s="7"/>
      <c r="B536" s="7"/>
      <c r="C536" s="7"/>
      <c r="D536" s="7"/>
      <c r="E536" s="11"/>
      <c r="F536" s="15"/>
      <c r="G536" s="15"/>
      <c r="H536" s="15"/>
      <c r="I536" s="15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8" x14ac:dyDescent="0.35">
      <c r="A537" s="7"/>
      <c r="B537" s="7"/>
      <c r="C537" s="7"/>
      <c r="D537" s="7"/>
      <c r="E537" s="11"/>
      <c r="F537" s="15"/>
      <c r="G537" s="15"/>
      <c r="H537" s="15"/>
      <c r="I537" s="15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8" x14ac:dyDescent="0.35">
      <c r="A538" s="7"/>
      <c r="B538" s="7"/>
      <c r="C538" s="7"/>
      <c r="D538" s="7"/>
      <c r="E538" s="11"/>
      <c r="F538" s="15"/>
      <c r="G538" s="15"/>
      <c r="H538" s="15"/>
      <c r="I538" s="15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8" x14ac:dyDescent="0.35">
      <c r="A539" s="7"/>
      <c r="B539" s="7"/>
      <c r="C539" s="7"/>
      <c r="D539" s="7"/>
      <c r="E539" s="11"/>
      <c r="F539" s="15"/>
      <c r="G539" s="15"/>
      <c r="H539" s="15"/>
      <c r="I539" s="15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8" x14ac:dyDescent="0.35">
      <c r="A540" s="7"/>
      <c r="B540" s="7"/>
      <c r="C540" s="7"/>
      <c r="D540" s="7"/>
      <c r="E540" s="11"/>
      <c r="F540" s="15"/>
      <c r="G540" s="15"/>
      <c r="H540" s="15"/>
      <c r="I540" s="15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8" x14ac:dyDescent="0.35">
      <c r="A541" s="7"/>
      <c r="B541" s="7"/>
      <c r="C541" s="7"/>
      <c r="D541" s="7"/>
      <c r="E541" s="11"/>
      <c r="F541" s="15"/>
      <c r="G541" s="15"/>
      <c r="H541" s="15"/>
      <c r="I541" s="15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8" x14ac:dyDescent="0.35">
      <c r="A542" s="7"/>
      <c r="B542" s="7"/>
      <c r="C542" s="7"/>
      <c r="D542" s="7"/>
      <c r="E542" s="11"/>
      <c r="F542" s="15"/>
      <c r="G542" s="15"/>
      <c r="H542" s="15"/>
      <c r="I542" s="15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8" x14ac:dyDescent="0.35">
      <c r="A543" s="7"/>
      <c r="B543" s="7"/>
      <c r="C543" s="7"/>
      <c r="D543" s="7"/>
      <c r="E543" s="11"/>
      <c r="F543" s="15"/>
      <c r="G543" s="15"/>
      <c r="H543" s="15"/>
      <c r="I543" s="15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8" x14ac:dyDescent="0.35">
      <c r="A544" s="7"/>
      <c r="B544" s="7"/>
      <c r="C544" s="7"/>
      <c r="D544" s="7"/>
      <c r="E544" s="11"/>
      <c r="F544" s="15"/>
      <c r="G544" s="15"/>
      <c r="H544" s="15"/>
      <c r="I544" s="15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8" x14ac:dyDescent="0.35">
      <c r="A545" s="7"/>
      <c r="B545" s="7"/>
      <c r="C545" s="7"/>
      <c r="D545" s="7"/>
      <c r="E545" s="11"/>
      <c r="F545" s="15"/>
      <c r="G545" s="15"/>
      <c r="H545" s="15"/>
      <c r="I545" s="15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8" x14ac:dyDescent="0.35">
      <c r="A546" s="7"/>
      <c r="B546" s="7"/>
      <c r="C546" s="7"/>
      <c r="D546" s="7"/>
      <c r="E546" s="11"/>
      <c r="F546" s="15"/>
      <c r="G546" s="15"/>
      <c r="H546" s="15"/>
      <c r="I546" s="15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8" x14ac:dyDescent="0.35">
      <c r="A547" s="7"/>
      <c r="B547" s="7"/>
      <c r="C547" s="7"/>
      <c r="D547" s="7"/>
      <c r="E547" s="11"/>
      <c r="F547" s="15"/>
      <c r="G547" s="15"/>
      <c r="H547" s="15"/>
      <c r="I547" s="15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8" x14ac:dyDescent="0.35">
      <c r="A548" s="7"/>
      <c r="B548" s="7"/>
      <c r="C548" s="7"/>
      <c r="D548" s="7"/>
      <c r="E548" s="11"/>
      <c r="F548" s="15"/>
      <c r="G548" s="15"/>
      <c r="H548" s="15"/>
      <c r="I548" s="15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8" x14ac:dyDescent="0.35">
      <c r="A549" s="7"/>
      <c r="B549" s="7"/>
      <c r="C549" s="7"/>
      <c r="D549" s="7"/>
      <c r="E549" s="11"/>
      <c r="F549" s="15"/>
      <c r="G549" s="15"/>
      <c r="H549" s="15"/>
      <c r="I549" s="15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8" x14ac:dyDescent="0.35">
      <c r="A550" s="7"/>
      <c r="B550" s="7"/>
      <c r="C550" s="7"/>
      <c r="D550" s="7"/>
      <c r="E550" s="11"/>
      <c r="F550" s="15"/>
      <c r="G550" s="15"/>
      <c r="H550" s="15"/>
      <c r="I550" s="15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8" x14ac:dyDescent="0.35">
      <c r="A551" s="7"/>
      <c r="B551" s="7"/>
      <c r="C551" s="7"/>
      <c r="D551" s="7"/>
      <c r="E551" s="11"/>
      <c r="F551" s="15"/>
      <c r="G551" s="15"/>
      <c r="H551" s="15"/>
      <c r="I551" s="15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8" x14ac:dyDescent="0.35">
      <c r="A552" s="7"/>
      <c r="B552" s="7"/>
      <c r="C552" s="7"/>
      <c r="D552" s="7"/>
      <c r="E552" s="11"/>
      <c r="F552" s="15"/>
      <c r="G552" s="15"/>
      <c r="H552" s="15"/>
      <c r="I552" s="15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8" x14ac:dyDescent="0.35">
      <c r="A553" s="7"/>
      <c r="B553" s="7"/>
      <c r="C553" s="7"/>
      <c r="D553" s="7"/>
      <c r="E553" s="11"/>
      <c r="F553" s="15"/>
      <c r="G553" s="15"/>
      <c r="H553" s="15"/>
      <c r="I553" s="15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8" x14ac:dyDescent="0.35">
      <c r="A554" s="7"/>
      <c r="B554" s="7"/>
      <c r="C554" s="7"/>
      <c r="D554" s="7"/>
      <c r="E554" s="11"/>
      <c r="F554" s="15"/>
      <c r="G554" s="15"/>
      <c r="H554" s="15"/>
      <c r="I554" s="15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8" x14ac:dyDescent="0.35">
      <c r="A555" s="7"/>
      <c r="B555" s="7"/>
      <c r="C555" s="7"/>
      <c r="D555" s="7"/>
      <c r="E555" s="11"/>
      <c r="F555" s="15"/>
      <c r="G555" s="15"/>
      <c r="H555" s="15"/>
      <c r="I555" s="15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8" x14ac:dyDescent="0.35">
      <c r="A556" s="7"/>
      <c r="B556" s="7"/>
      <c r="C556" s="7"/>
      <c r="D556" s="7"/>
      <c r="E556" s="11"/>
      <c r="F556" s="15"/>
      <c r="G556" s="15"/>
      <c r="H556" s="15"/>
      <c r="I556" s="15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8" x14ac:dyDescent="0.35">
      <c r="A557" s="7"/>
      <c r="B557" s="7"/>
      <c r="C557" s="7"/>
      <c r="D557" s="7"/>
      <c r="E557" s="11"/>
      <c r="F557" s="15"/>
      <c r="G557" s="15"/>
      <c r="H557" s="15"/>
      <c r="I557" s="15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8" x14ac:dyDescent="0.35">
      <c r="A558" s="7"/>
      <c r="B558" s="7"/>
      <c r="C558" s="7"/>
      <c r="D558" s="7"/>
      <c r="E558" s="11"/>
      <c r="F558" s="15"/>
      <c r="G558" s="15"/>
      <c r="H558" s="15"/>
      <c r="I558" s="15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8" x14ac:dyDescent="0.35">
      <c r="A559" s="7"/>
      <c r="B559" s="7"/>
      <c r="C559" s="7"/>
      <c r="D559" s="7"/>
      <c r="E559" s="11"/>
      <c r="F559" s="15"/>
      <c r="G559" s="15"/>
      <c r="H559" s="15"/>
      <c r="I559" s="15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8" x14ac:dyDescent="0.35">
      <c r="A560" s="7"/>
      <c r="B560" s="7"/>
      <c r="C560" s="7"/>
      <c r="D560" s="7"/>
      <c r="E560" s="11"/>
      <c r="F560" s="15"/>
      <c r="G560" s="15"/>
      <c r="H560" s="15"/>
      <c r="I560" s="15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8" x14ac:dyDescent="0.35">
      <c r="A561" s="7"/>
      <c r="B561" s="7"/>
      <c r="C561" s="7"/>
      <c r="D561" s="7"/>
      <c r="E561" s="11"/>
      <c r="F561" s="15"/>
      <c r="G561" s="15"/>
      <c r="H561" s="15"/>
      <c r="I561" s="15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8" x14ac:dyDescent="0.35">
      <c r="A562" s="7"/>
      <c r="B562" s="7"/>
      <c r="C562" s="7"/>
      <c r="D562" s="7"/>
      <c r="E562" s="11"/>
      <c r="F562" s="15"/>
      <c r="G562" s="15"/>
      <c r="H562" s="15"/>
      <c r="I562" s="15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8" x14ac:dyDescent="0.35">
      <c r="A563" s="7"/>
      <c r="B563" s="7"/>
      <c r="C563" s="7"/>
      <c r="D563" s="7"/>
      <c r="E563" s="11"/>
      <c r="F563" s="15"/>
      <c r="G563" s="15"/>
      <c r="H563" s="15"/>
      <c r="I563" s="15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8" x14ac:dyDescent="0.35">
      <c r="A564" s="7"/>
      <c r="B564" s="7"/>
      <c r="C564" s="7"/>
      <c r="D564" s="7"/>
      <c r="E564" s="11"/>
      <c r="F564" s="15"/>
      <c r="G564" s="15"/>
      <c r="H564" s="15"/>
      <c r="I564" s="15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8" x14ac:dyDescent="0.35">
      <c r="A565" s="7"/>
      <c r="B565" s="7"/>
      <c r="C565" s="7"/>
      <c r="D565" s="7"/>
      <c r="E565" s="11"/>
      <c r="F565" s="15"/>
      <c r="G565" s="15"/>
      <c r="H565" s="15"/>
      <c r="I565" s="15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8" x14ac:dyDescent="0.35">
      <c r="A566" s="7"/>
      <c r="B566" s="7"/>
      <c r="C566" s="7"/>
      <c r="D566" s="7"/>
      <c r="E566" s="11"/>
      <c r="F566" s="15"/>
      <c r="G566" s="15"/>
      <c r="H566" s="15"/>
      <c r="I566" s="15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8" x14ac:dyDescent="0.35">
      <c r="A567" s="7"/>
      <c r="B567" s="7"/>
      <c r="C567" s="7"/>
      <c r="D567" s="7"/>
      <c r="E567" s="11"/>
      <c r="F567" s="15"/>
      <c r="G567" s="15"/>
      <c r="H567" s="15"/>
      <c r="I567" s="15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8" x14ac:dyDescent="0.35">
      <c r="A568" s="7"/>
      <c r="B568" s="7"/>
      <c r="C568" s="7"/>
      <c r="D568" s="7"/>
      <c r="E568" s="11"/>
      <c r="F568" s="15"/>
      <c r="G568" s="15"/>
      <c r="H568" s="15"/>
      <c r="I568" s="15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8" x14ac:dyDescent="0.35">
      <c r="A569" s="7"/>
      <c r="B569" s="7"/>
      <c r="C569" s="7"/>
      <c r="D569" s="7"/>
      <c r="E569" s="11"/>
      <c r="F569" s="15"/>
      <c r="G569" s="15"/>
      <c r="H569" s="15"/>
      <c r="I569" s="15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8" x14ac:dyDescent="0.35">
      <c r="A570" s="7"/>
      <c r="B570" s="7"/>
      <c r="C570" s="7"/>
      <c r="D570" s="7"/>
      <c r="E570" s="11"/>
      <c r="F570" s="15"/>
      <c r="G570" s="15"/>
      <c r="H570" s="15"/>
      <c r="I570" s="15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8" x14ac:dyDescent="0.35">
      <c r="A571" s="7"/>
      <c r="B571" s="7"/>
      <c r="C571" s="7"/>
      <c r="D571" s="7"/>
      <c r="E571" s="11"/>
      <c r="F571" s="15"/>
      <c r="G571" s="15"/>
      <c r="H571" s="15"/>
      <c r="I571" s="15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8" x14ac:dyDescent="0.35">
      <c r="A572" s="7"/>
      <c r="B572" s="7"/>
      <c r="C572" s="7"/>
      <c r="D572" s="7"/>
      <c r="E572" s="11"/>
      <c r="F572" s="15"/>
      <c r="G572" s="15"/>
      <c r="H572" s="15"/>
      <c r="I572" s="15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8" x14ac:dyDescent="0.35">
      <c r="A573" s="7"/>
      <c r="B573" s="7"/>
      <c r="C573" s="7"/>
      <c r="D573" s="7"/>
      <c r="E573" s="11"/>
      <c r="F573" s="15"/>
      <c r="G573" s="15"/>
      <c r="H573" s="15"/>
      <c r="I573" s="15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8" x14ac:dyDescent="0.35">
      <c r="A574" s="7"/>
      <c r="B574" s="7"/>
      <c r="C574" s="7"/>
      <c r="D574" s="7"/>
      <c r="E574" s="11"/>
      <c r="F574" s="15"/>
      <c r="G574" s="15"/>
      <c r="H574" s="15"/>
      <c r="I574" s="15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8" x14ac:dyDescent="0.35">
      <c r="A575" s="7"/>
      <c r="B575" s="7"/>
      <c r="C575" s="7"/>
      <c r="D575" s="7"/>
      <c r="E575" s="11"/>
      <c r="F575" s="15"/>
      <c r="G575" s="15"/>
      <c r="H575" s="15"/>
      <c r="I575" s="15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8" x14ac:dyDescent="0.35">
      <c r="A576" s="7"/>
      <c r="B576" s="7"/>
      <c r="C576" s="7"/>
      <c r="D576" s="7"/>
      <c r="E576" s="11"/>
      <c r="F576" s="15"/>
      <c r="G576" s="15"/>
      <c r="H576" s="15"/>
      <c r="I576" s="15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8" x14ac:dyDescent="0.35">
      <c r="A577" s="7"/>
      <c r="B577" s="7"/>
      <c r="C577" s="7"/>
      <c r="D577" s="7"/>
      <c r="E577" s="11"/>
      <c r="F577" s="15"/>
      <c r="G577" s="15"/>
      <c r="H577" s="15"/>
      <c r="I577" s="15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8" x14ac:dyDescent="0.35">
      <c r="A578" s="7"/>
      <c r="B578" s="7"/>
      <c r="C578" s="7"/>
      <c r="D578" s="7"/>
      <c r="E578" s="11"/>
      <c r="F578" s="15"/>
      <c r="G578" s="15"/>
      <c r="H578" s="15"/>
      <c r="I578" s="15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8" x14ac:dyDescent="0.35">
      <c r="A579" s="7"/>
      <c r="B579" s="7"/>
      <c r="C579" s="7"/>
      <c r="D579" s="7"/>
      <c r="E579" s="11"/>
      <c r="F579" s="15"/>
      <c r="G579" s="15"/>
      <c r="H579" s="15"/>
      <c r="I579" s="15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8" x14ac:dyDescent="0.35">
      <c r="A580" s="7"/>
      <c r="B580" s="7"/>
      <c r="C580" s="7"/>
      <c r="D580" s="7"/>
      <c r="E580" s="11"/>
      <c r="F580" s="15"/>
      <c r="G580" s="15"/>
      <c r="H580" s="15"/>
      <c r="I580" s="15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8" x14ac:dyDescent="0.35">
      <c r="A581" s="7"/>
      <c r="B581" s="7"/>
      <c r="C581" s="7"/>
      <c r="D581" s="7"/>
      <c r="E581" s="11"/>
      <c r="F581" s="15"/>
      <c r="G581" s="15"/>
      <c r="H581" s="15"/>
      <c r="I581" s="15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8" x14ac:dyDescent="0.35">
      <c r="A582" s="7"/>
      <c r="B582" s="7"/>
      <c r="C582" s="7"/>
      <c r="D582" s="7"/>
      <c r="E582" s="11"/>
      <c r="F582" s="15"/>
      <c r="G582" s="15"/>
      <c r="H582" s="15"/>
      <c r="I582" s="15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8" x14ac:dyDescent="0.35">
      <c r="A583" s="7"/>
      <c r="B583" s="7"/>
      <c r="C583" s="7"/>
      <c r="D583" s="7"/>
      <c r="E583" s="11"/>
      <c r="F583" s="15"/>
      <c r="G583" s="15"/>
      <c r="H583" s="15"/>
      <c r="I583" s="15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8" x14ac:dyDescent="0.35">
      <c r="A584" s="7"/>
      <c r="B584" s="7"/>
      <c r="C584" s="7"/>
      <c r="D584" s="7"/>
      <c r="E584" s="11"/>
      <c r="F584" s="15"/>
      <c r="G584" s="15"/>
      <c r="H584" s="15"/>
      <c r="I584" s="15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8" x14ac:dyDescent="0.35">
      <c r="A585" s="7"/>
      <c r="B585" s="7"/>
      <c r="C585" s="7"/>
      <c r="D585" s="7"/>
      <c r="E585" s="11"/>
      <c r="F585" s="15"/>
      <c r="G585" s="15"/>
      <c r="H585" s="15"/>
      <c r="I585" s="15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8" x14ac:dyDescent="0.35">
      <c r="A586" s="7"/>
      <c r="B586" s="7"/>
      <c r="C586" s="7"/>
      <c r="D586" s="7"/>
      <c r="E586" s="11"/>
      <c r="F586" s="15"/>
      <c r="G586" s="15"/>
      <c r="H586" s="15"/>
      <c r="I586" s="15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8" x14ac:dyDescent="0.35">
      <c r="A587" s="7"/>
      <c r="B587" s="7"/>
      <c r="C587" s="7"/>
      <c r="D587" s="7"/>
      <c r="E587" s="11"/>
      <c r="F587" s="15"/>
      <c r="G587" s="15"/>
      <c r="H587" s="15"/>
      <c r="I587" s="15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8" x14ac:dyDescent="0.35">
      <c r="A588" s="7"/>
      <c r="B588" s="7"/>
      <c r="C588" s="7"/>
      <c r="D588" s="7"/>
      <c r="E588" s="11"/>
      <c r="F588" s="15"/>
      <c r="G588" s="15"/>
      <c r="H588" s="15"/>
      <c r="I588" s="15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8" x14ac:dyDescent="0.35">
      <c r="A589" s="7"/>
      <c r="B589" s="7"/>
      <c r="C589" s="7"/>
      <c r="D589" s="7"/>
      <c r="E589" s="11"/>
      <c r="F589" s="15"/>
      <c r="G589" s="15"/>
      <c r="H589" s="15"/>
      <c r="I589" s="15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8" x14ac:dyDescent="0.35">
      <c r="A590" s="7"/>
      <c r="B590" s="7"/>
      <c r="C590" s="7"/>
      <c r="D590" s="7"/>
      <c r="E590" s="11"/>
      <c r="F590" s="15"/>
      <c r="G590" s="15"/>
      <c r="H590" s="15"/>
      <c r="I590" s="15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8" x14ac:dyDescent="0.35">
      <c r="A591" s="7"/>
      <c r="B591" s="7"/>
      <c r="C591" s="7"/>
      <c r="D591" s="7"/>
      <c r="E591" s="11"/>
      <c r="F591" s="15"/>
      <c r="G591" s="15"/>
      <c r="H591" s="15"/>
      <c r="I591" s="15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8" x14ac:dyDescent="0.35">
      <c r="A592" s="7"/>
      <c r="B592" s="7"/>
      <c r="C592" s="7"/>
      <c r="D592" s="7"/>
      <c r="E592" s="11"/>
      <c r="F592" s="15"/>
      <c r="G592" s="15"/>
      <c r="H592" s="15"/>
      <c r="I592" s="15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8" x14ac:dyDescent="0.35">
      <c r="A593" s="7"/>
      <c r="B593" s="7"/>
      <c r="C593" s="7"/>
      <c r="D593" s="7"/>
      <c r="E593" s="11"/>
      <c r="F593" s="15"/>
      <c r="G593" s="15"/>
      <c r="H593" s="15"/>
      <c r="I593" s="15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8" x14ac:dyDescent="0.35">
      <c r="A594" s="7"/>
      <c r="B594" s="7"/>
      <c r="C594" s="7"/>
      <c r="D594" s="7"/>
      <c r="E594" s="11"/>
      <c r="F594" s="15"/>
      <c r="G594" s="15"/>
      <c r="H594" s="15"/>
      <c r="I594" s="15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8" x14ac:dyDescent="0.35">
      <c r="A595" s="7"/>
      <c r="B595" s="7"/>
      <c r="C595" s="7"/>
      <c r="D595" s="7"/>
      <c r="E595" s="11"/>
      <c r="F595" s="15"/>
      <c r="G595" s="15"/>
      <c r="H595" s="15"/>
      <c r="I595" s="15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8" x14ac:dyDescent="0.35">
      <c r="A596" s="7"/>
      <c r="B596" s="7"/>
      <c r="C596" s="7"/>
      <c r="D596" s="7"/>
      <c r="E596" s="11"/>
      <c r="F596" s="15"/>
      <c r="G596" s="15"/>
      <c r="H596" s="15"/>
      <c r="I596" s="15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8" x14ac:dyDescent="0.35">
      <c r="A597" s="7"/>
      <c r="B597" s="7"/>
      <c r="C597" s="7"/>
      <c r="D597" s="7"/>
      <c r="E597" s="11"/>
      <c r="F597" s="15"/>
      <c r="G597" s="15"/>
      <c r="H597" s="15"/>
      <c r="I597" s="15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8" x14ac:dyDescent="0.35">
      <c r="A598" s="7"/>
      <c r="B598" s="7"/>
      <c r="C598" s="7"/>
      <c r="D598" s="7"/>
      <c r="E598" s="11"/>
      <c r="F598" s="15"/>
      <c r="G598" s="15"/>
      <c r="H598" s="15"/>
      <c r="I598" s="15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8" x14ac:dyDescent="0.35">
      <c r="A599" s="7"/>
      <c r="B599" s="7"/>
      <c r="C599" s="7"/>
      <c r="D599" s="7"/>
      <c r="E599" s="11"/>
      <c r="F599" s="15"/>
      <c r="G599" s="15"/>
      <c r="H599" s="15"/>
      <c r="I599" s="15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8" x14ac:dyDescent="0.35">
      <c r="A600" s="7"/>
      <c r="B600" s="7"/>
      <c r="C600" s="7"/>
      <c r="D600" s="7"/>
      <c r="E600" s="11"/>
      <c r="F600" s="15"/>
      <c r="G600" s="15"/>
      <c r="H600" s="15"/>
      <c r="I600" s="15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8" x14ac:dyDescent="0.35">
      <c r="A601" s="7"/>
      <c r="B601" s="7"/>
      <c r="C601" s="7"/>
      <c r="D601" s="7"/>
      <c r="E601" s="11"/>
      <c r="F601" s="15"/>
      <c r="G601" s="15"/>
      <c r="H601" s="15"/>
      <c r="I601" s="15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8" x14ac:dyDescent="0.35">
      <c r="A602" s="7"/>
      <c r="B602" s="7"/>
      <c r="C602" s="7"/>
      <c r="D602" s="7"/>
      <c r="E602" s="11"/>
      <c r="F602" s="15"/>
      <c r="G602" s="15"/>
      <c r="H602" s="15"/>
      <c r="I602" s="15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8" x14ac:dyDescent="0.35">
      <c r="A603" s="7"/>
      <c r="B603" s="7"/>
      <c r="C603" s="7"/>
      <c r="D603" s="7"/>
      <c r="E603" s="11"/>
      <c r="F603" s="15"/>
      <c r="G603" s="15"/>
      <c r="H603" s="15"/>
      <c r="I603" s="15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8" x14ac:dyDescent="0.35">
      <c r="A604" s="7"/>
      <c r="B604" s="7"/>
      <c r="C604" s="7"/>
      <c r="D604" s="7"/>
      <c r="E604" s="11"/>
      <c r="F604" s="15"/>
      <c r="G604" s="15"/>
      <c r="H604" s="15"/>
      <c r="I604" s="15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8" x14ac:dyDescent="0.35">
      <c r="A605" s="7"/>
      <c r="B605" s="7"/>
      <c r="C605" s="7"/>
      <c r="D605" s="7"/>
      <c r="E605" s="11"/>
      <c r="F605" s="15"/>
      <c r="G605" s="15"/>
      <c r="H605" s="15"/>
      <c r="I605" s="15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8" x14ac:dyDescent="0.35">
      <c r="A606" s="7"/>
      <c r="B606" s="7"/>
      <c r="C606" s="7"/>
      <c r="D606" s="7"/>
      <c r="E606" s="11"/>
      <c r="F606" s="15"/>
      <c r="G606" s="15"/>
      <c r="H606" s="15"/>
      <c r="I606" s="15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8" x14ac:dyDescent="0.35">
      <c r="A607" s="7"/>
      <c r="B607" s="7"/>
      <c r="C607" s="7"/>
      <c r="D607" s="7"/>
      <c r="E607" s="11"/>
      <c r="F607" s="15"/>
      <c r="G607" s="15"/>
      <c r="H607" s="15"/>
      <c r="I607" s="15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8" x14ac:dyDescent="0.35">
      <c r="A608" s="7"/>
      <c r="B608" s="7"/>
      <c r="C608" s="7"/>
      <c r="D608" s="7"/>
      <c r="E608" s="11"/>
      <c r="F608" s="15"/>
      <c r="G608" s="15"/>
      <c r="H608" s="15"/>
      <c r="I608" s="15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8" x14ac:dyDescent="0.35">
      <c r="A609" s="7"/>
      <c r="B609" s="7"/>
      <c r="C609" s="7"/>
      <c r="D609" s="7"/>
      <c r="E609" s="11"/>
      <c r="F609" s="15"/>
      <c r="G609" s="15"/>
      <c r="H609" s="15"/>
      <c r="I609" s="15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8" x14ac:dyDescent="0.35">
      <c r="A610" s="7"/>
      <c r="B610" s="7"/>
      <c r="C610" s="7"/>
      <c r="D610" s="7"/>
      <c r="E610" s="11"/>
      <c r="F610" s="15"/>
      <c r="G610" s="15"/>
      <c r="H610" s="15"/>
      <c r="I610" s="15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8" x14ac:dyDescent="0.35">
      <c r="A611" s="7"/>
      <c r="B611" s="7"/>
      <c r="C611" s="7"/>
      <c r="D611" s="7"/>
      <c r="E611" s="11"/>
      <c r="F611" s="15"/>
      <c r="G611" s="15"/>
      <c r="H611" s="15"/>
      <c r="I611" s="15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8" x14ac:dyDescent="0.35">
      <c r="A612" s="7"/>
      <c r="B612" s="7"/>
      <c r="C612" s="7"/>
      <c r="D612" s="7"/>
      <c r="E612" s="11"/>
      <c r="F612" s="15"/>
      <c r="G612" s="15"/>
      <c r="H612" s="15"/>
      <c r="I612" s="15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8" x14ac:dyDescent="0.35">
      <c r="A613" s="7"/>
      <c r="B613" s="7"/>
      <c r="C613" s="7"/>
      <c r="D613" s="7"/>
      <c r="E613" s="11"/>
      <c r="F613" s="15"/>
      <c r="G613" s="15"/>
      <c r="H613" s="15"/>
      <c r="I613" s="15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8" x14ac:dyDescent="0.35">
      <c r="A614" s="7"/>
      <c r="B614" s="7"/>
      <c r="C614" s="7"/>
      <c r="D614" s="7"/>
      <c r="E614" s="11"/>
      <c r="F614" s="15"/>
      <c r="G614" s="15"/>
      <c r="H614" s="15"/>
      <c r="I614" s="15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8" x14ac:dyDescent="0.35">
      <c r="A615" s="7"/>
      <c r="B615" s="7"/>
      <c r="C615" s="7"/>
      <c r="D615" s="7"/>
      <c r="E615" s="11"/>
      <c r="F615" s="15"/>
      <c r="G615" s="15"/>
      <c r="H615" s="15"/>
      <c r="I615" s="15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8" x14ac:dyDescent="0.35">
      <c r="A616" s="7"/>
      <c r="B616" s="7"/>
      <c r="C616" s="7"/>
      <c r="D616" s="7"/>
      <c r="E616" s="11"/>
      <c r="F616" s="15"/>
      <c r="G616" s="15"/>
      <c r="H616" s="15"/>
      <c r="I616" s="15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8" x14ac:dyDescent="0.35">
      <c r="A617" s="7"/>
      <c r="B617" s="7"/>
      <c r="C617" s="7"/>
      <c r="D617" s="7"/>
      <c r="E617" s="11"/>
      <c r="F617" s="15"/>
      <c r="G617" s="15"/>
      <c r="H617" s="15"/>
      <c r="I617" s="15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8" x14ac:dyDescent="0.35">
      <c r="A618" s="7"/>
      <c r="B618" s="7"/>
      <c r="C618" s="7"/>
      <c r="D618" s="7"/>
      <c r="E618" s="11"/>
      <c r="F618" s="15"/>
      <c r="G618" s="15"/>
      <c r="H618" s="15"/>
      <c r="I618" s="15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8" x14ac:dyDescent="0.35">
      <c r="A619" s="7"/>
      <c r="B619" s="7"/>
      <c r="C619" s="7"/>
      <c r="D619" s="7"/>
      <c r="E619" s="11"/>
      <c r="F619" s="15"/>
      <c r="G619" s="15"/>
      <c r="H619" s="15"/>
      <c r="I619" s="15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8" x14ac:dyDescent="0.35">
      <c r="A620" s="7"/>
      <c r="B620" s="7"/>
      <c r="C620" s="7"/>
      <c r="D620" s="7"/>
      <c r="E620" s="11"/>
      <c r="F620" s="15"/>
      <c r="G620" s="15"/>
      <c r="H620" s="15"/>
      <c r="I620" s="15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8" x14ac:dyDescent="0.35">
      <c r="A621" s="7"/>
      <c r="B621" s="7"/>
      <c r="C621" s="7"/>
      <c r="D621" s="7"/>
      <c r="E621" s="11"/>
      <c r="F621" s="15"/>
      <c r="G621" s="15"/>
      <c r="H621" s="15"/>
      <c r="I621" s="15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8" x14ac:dyDescent="0.35">
      <c r="A622" s="7"/>
      <c r="B622" s="7"/>
      <c r="C622" s="7"/>
      <c r="D622" s="7"/>
      <c r="E622" s="11"/>
      <c r="F622" s="15"/>
      <c r="G622" s="15"/>
      <c r="H622" s="15"/>
      <c r="I622" s="15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8" x14ac:dyDescent="0.35">
      <c r="A623" s="7"/>
      <c r="B623" s="7"/>
      <c r="C623" s="7"/>
      <c r="D623" s="7"/>
      <c r="E623" s="11"/>
      <c r="F623" s="15"/>
      <c r="G623" s="15"/>
      <c r="H623" s="15"/>
      <c r="I623" s="15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8" x14ac:dyDescent="0.35">
      <c r="A624" s="7"/>
      <c r="B624" s="7"/>
      <c r="C624" s="7"/>
      <c r="D624" s="7"/>
      <c r="E624" s="11"/>
      <c r="F624" s="15"/>
      <c r="G624" s="15"/>
      <c r="H624" s="15"/>
      <c r="I624" s="15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8" x14ac:dyDescent="0.35">
      <c r="A625" s="7"/>
      <c r="B625" s="7"/>
      <c r="C625" s="7"/>
      <c r="D625" s="7"/>
      <c r="E625" s="11"/>
      <c r="F625" s="15"/>
      <c r="G625" s="15"/>
      <c r="H625" s="15"/>
      <c r="I625" s="15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8" x14ac:dyDescent="0.35">
      <c r="A626" s="7"/>
      <c r="B626" s="7"/>
      <c r="C626" s="7"/>
      <c r="D626" s="7"/>
      <c r="E626" s="11"/>
      <c r="F626" s="15"/>
      <c r="G626" s="15"/>
      <c r="H626" s="15"/>
      <c r="I626" s="15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8" x14ac:dyDescent="0.35">
      <c r="A627" s="7"/>
      <c r="B627" s="7"/>
      <c r="C627" s="7"/>
      <c r="D627" s="7"/>
      <c r="E627" s="11"/>
      <c r="F627" s="15"/>
      <c r="G627" s="15"/>
      <c r="H627" s="15"/>
      <c r="I627" s="15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8" x14ac:dyDescent="0.35">
      <c r="A628" s="7"/>
      <c r="B628" s="7"/>
      <c r="C628" s="7"/>
      <c r="D628" s="7"/>
      <c r="E628" s="11"/>
      <c r="F628" s="15"/>
      <c r="G628" s="15"/>
      <c r="H628" s="15"/>
      <c r="I628" s="15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8" x14ac:dyDescent="0.35">
      <c r="A629" s="7"/>
      <c r="B629" s="7"/>
      <c r="C629" s="7"/>
      <c r="D629" s="7"/>
      <c r="E629" s="11"/>
      <c r="F629" s="15"/>
      <c r="G629" s="15"/>
      <c r="H629" s="15"/>
      <c r="I629" s="15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8" x14ac:dyDescent="0.35">
      <c r="A630" s="7"/>
      <c r="B630" s="7"/>
      <c r="C630" s="7"/>
      <c r="D630" s="7"/>
      <c r="E630" s="11"/>
      <c r="F630" s="15"/>
      <c r="G630" s="15"/>
      <c r="H630" s="15"/>
      <c r="I630" s="15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8" x14ac:dyDescent="0.35">
      <c r="A631" s="7"/>
      <c r="B631" s="7"/>
      <c r="C631" s="7"/>
      <c r="D631" s="7"/>
      <c r="E631" s="11"/>
      <c r="F631" s="15"/>
      <c r="G631" s="15"/>
      <c r="H631" s="15"/>
      <c r="I631" s="15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8" x14ac:dyDescent="0.35">
      <c r="A632" s="7"/>
      <c r="B632" s="7"/>
      <c r="C632" s="7"/>
      <c r="D632" s="7"/>
      <c r="E632" s="11"/>
      <c r="F632" s="15"/>
      <c r="G632" s="15"/>
      <c r="H632" s="15"/>
      <c r="I632" s="15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8" x14ac:dyDescent="0.35">
      <c r="A633" s="7"/>
      <c r="B633" s="7"/>
      <c r="C633" s="7"/>
      <c r="D633" s="7"/>
      <c r="E633" s="11"/>
      <c r="F633" s="15"/>
      <c r="G633" s="15"/>
      <c r="H633" s="15"/>
      <c r="I633" s="15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8" x14ac:dyDescent="0.35">
      <c r="A634" s="7"/>
      <c r="B634" s="7"/>
      <c r="C634" s="7"/>
      <c r="D634" s="7"/>
      <c r="E634" s="11"/>
      <c r="F634" s="15"/>
      <c r="G634" s="15"/>
      <c r="H634" s="15"/>
      <c r="I634" s="15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8" x14ac:dyDescent="0.35">
      <c r="A635" s="7"/>
      <c r="B635" s="7"/>
      <c r="C635" s="7"/>
      <c r="D635" s="7"/>
      <c r="E635" s="11"/>
      <c r="F635" s="15"/>
      <c r="G635" s="15"/>
      <c r="H635" s="15"/>
      <c r="I635" s="15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8" x14ac:dyDescent="0.35">
      <c r="A636" s="7"/>
      <c r="B636" s="7"/>
      <c r="C636" s="7"/>
      <c r="D636" s="7"/>
      <c r="E636" s="11"/>
      <c r="F636" s="15"/>
      <c r="G636" s="15"/>
      <c r="H636" s="15"/>
      <c r="I636" s="15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8" x14ac:dyDescent="0.35">
      <c r="A637" s="7"/>
      <c r="B637" s="7"/>
      <c r="C637" s="7"/>
      <c r="D637" s="7"/>
      <c r="E637" s="11"/>
      <c r="F637" s="15"/>
      <c r="G637" s="15"/>
      <c r="H637" s="15"/>
      <c r="I637" s="15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8" x14ac:dyDescent="0.35">
      <c r="A638" s="7"/>
      <c r="B638" s="7"/>
      <c r="C638" s="7"/>
      <c r="D638" s="7"/>
      <c r="E638" s="11"/>
      <c r="F638" s="15"/>
      <c r="G638" s="15"/>
      <c r="H638" s="15"/>
      <c r="I638" s="15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8" x14ac:dyDescent="0.35">
      <c r="A639" s="7"/>
      <c r="B639" s="7"/>
      <c r="C639" s="7"/>
      <c r="D639" s="7"/>
      <c r="E639" s="11"/>
      <c r="F639" s="15"/>
      <c r="G639" s="15"/>
      <c r="H639" s="15"/>
      <c r="I639" s="15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8" x14ac:dyDescent="0.35">
      <c r="A640" s="7"/>
      <c r="B640" s="7"/>
      <c r="C640" s="7"/>
      <c r="D640" s="7"/>
      <c r="E640" s="11"/>
      <c r="F640" s="15"/>
      <c r="G640" s="15"/>
      <c r="H640" s="15"/>
      <c r="I640" s="15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8" x14ac:dyDescent="0.35">
      <c r="A641" s="7"/>
      <c r="B641" s="7"/>
      <c r="C641" s="7"/>
      <c r="D641" s="7"/>
      <c r="E641" s="11"/>
      <c r="F641" s="15"/>
      <c r="G641" s="15"/>
      <c r="H641" s="15"/>
      <c r="I641" s="15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8" x14ac:dyDescent="0.35">
      <c r="A642" s="7"/>
      <c r="B642" s="7"/>
      <c r="C642" s="7"/>
      <c r="D642" s="7"/>
      <c r="E642" s="11"/>
      <c r="F642" s="15"/>
      <c r="G642" s="15"/>
      <c r="H642" s="15"/>
      <c r="I642" s="15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8" x14ac:dyDescent="0.35">
      <c r="A643" s="7"/>
      <c r="B643" s="7"/>
      <c r="C643" s="7"/>
      <c r="D643" s="7"/>
      <c r="E643" s="11"/>
      <c r="F643" s="15"/>
      <c r="G643" s="15"/>
      <c r="H643" s="15"/>
      <c r="I643" s="15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8" x14ac:dyDescent="0.35">
      <c r="A644" s="7"/>
      <c r="B644" s="7"/>
      <c r="C644" s="7"/>
      <c r="D644" s="7"/>
      <c r="E644" s="11"/>
      <c r="F644" s="15"/>
      <c r="G644" s="15"/>
      <c r="H644" s="15"/>
      <c r="I644" s="15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8" x14ac:dyDescent="0.35">
      <c r="A645" s="7"/>
      <c r="B645" s="7"/>
      <c r="C645" s="7"/>
      <c r="D645" s="7"/>
      <c r="E645" s="11"/>
      <c r="F645" s="15"/>
      <c r="G645" s="15"/>
      <c r="H645" s="15"/>
      <c r="I645" s="15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8" x14ac:dyDescent="0.35">
      <c r="A646" s="7"/>
      <c r="B646" s="7"/>
      <c r="C646" s="7"/>
      <c r="D646" s="7"/>
      <c r="E646" s="11"/>
      <c r="F646" s="15"/>
      <c r="G646" s="15"/>
      <c r="H646" s="15"/>
      <c r="I646" s="15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8" x14ac:dyDescent="0.35">
      <c r="A647" s="7"/>
      <c r="B647" s="7"/>
      <c r="C647" s="7"/>
      <c r="D647" s="7"/>
      <c r="E647" s="11"/>
      <c r="F647" s="15"/>
      <c r="G647" s="15"/>
      <c r="H647" s="15"/>
      <c r="I647" s="15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8" x14ac:dyDescent="0.35">
      <c r="A648" s="7"/>
      <c r="B648" s="7"/>
      <c r="C648" s="7"/>
      <c r="D648" s="7"/>
      <c r="E648" s="11"/>
      <c r="F648" s="15"/>
      <c r="G648" s="15"/>
      <c r="H648" s="15"/>
      <c r="I648" s="15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8" x14ac:dyDescent="0.35">
      <c r="A649" s="7"/>
      <c r="B649" s="7"/>
      <c r="C649" s="7"/>
      <c r="D649" s="7"/>
      <c r="E649" s="11"/>
      <c r="F649" s="15"/>
      <c r="G649" s="15"/>
      <c r="H649" s="15"/>
      <c r="I649" s="15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8" x14ac:dyDescent="0.35">
      <c r="A650" s="7"/>
      <c r="B650" s="7"/>
      <c r="C650" s="7"/>
      <c r="D650" s="7"/>
      <c r="E650" s="11"/>
      <c r="F650" s="15"/>
      <c r="G650" s="15"/>
      <c r="H650" s="15"/>
      <c r="I650" s="15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8" x14ac:dyDescent="0.35">
      <c r="A651" s="7"/>
      <c r="B651" s="7"/>
      <c r="C651" s="7"/>
      <c r="D651" s="7"/>
      <c r="E651" s="11"/>
      <c r="F651" s="15"/>
      <c r="G651" s="15"/>
      <c r="H651" s="15"/>
      <c r="I651" s="15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8" x14ac:dyDescent="0.35">
      <c r="A652" s="7"/>
      <c r="B652" s="7"/>
      <c r="C652" s="7"/>
      <c r="D652" s="7"/>
      <c r="E652" s="11"/>
      <c r="F652" s="15"/>
      <c r="G652" s="15"/>
      <c r="H652" s="15"/>
      <c r="I652" s="15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8" x14ac:dyDescent="0.35">
      <c r="A653" s="7"/>
      <c r="B653" s="7"/>
      <c r="C653" s="7"/>
      <c r="D653" s="7"/>
      <c r="E653" s="11"/>
      <c r="F653" s="15"/>
      <c r="G653" s="15"/>
      <c r="H653" s="15"/>
      <c r="I653" s="15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8" x14ac:dyDescent="0.35">
      <c r="A654" s="7"/>
      <c r="B654" s="7"/>
      <c r="C654" s="7"/>
      <c r="D654" s="7"/>
      <c r="E654" s="11"/>
      <c r="F654" s="15"/>
      <c r="G654" s="15"/>
      <c r="H654" s="15"/>
      <c r="I654" s="15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8" x14ac:dyDescent="0.35">
      <c r="A655" s="7"/>
      <c r="B655" s="7"/>
      <c r="C655" s="7"/>
      <c r="D655" s="7"/>
      <c r="E655" s="11"/>
      <c r="F655" s="15"/>
      <c r="G655" s="15"/>
      <c r="H655" s="15"/>
      <c r="I655" s="15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8" x14ac:dyDescent="0.35">
      <c r="A656" s="7"/>
      <c r="B656" s="7"/>
      <c r="C656" s="7"/>
      <c r="D656" s="7"/>
      <c r="E656" s="11"/>
      <c r="F656" s="15"/>
      <c r="G656" s="15"/>
      <c r="H656" s="15"/>
      <c r="I656" s="15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8" x14ac:dyDescent="0.35">
      <c r="A657" s="7"/>
      <c r="B657" s="7"/>
      <c r="C657" s="7"/>
      <c r="D657" s="7"/>
      <c r="E657" s="11"/>
      <c r="F657" s="15"/>
      <c r="G657" s="15"/>
      <c r="H657" s="15"/>
      <c r="I657" s="15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8" x14ac:dyDescent="0.35">
      <c r="A658" s="7"/>
      <c r="B658" s="7"/>
      <c r="C658" s="7"/>
      <c r="D658" s="7"/>
      <c r="E658" s="11"/>
      <c r="F658" s="15"/>
      <c r="G658" s="15"/>
      <c r="H658" s="15"/>
      <c r="I658" s="15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8" x14ac:dyDescent="0.35">
      <c r="A659" s="7"/>
      <c r="B659" s="7"/>
      <c r="C659" s="7"/>
      <c r="D659" s="7"/>
      <c r="E659" s="11"/>
      <c r="F659" s="15"/>
      <c r="G659" s="15"/>
      <c r="H659" s="15"/>
      <c r="I659" s="15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8" x14ac:dyDescent="0.35">
      <c r="A660" s="7"/>
      <c r="B660" s="7"/>
      <c r="C660" s="7"/>
      <c r="D660" s="7"/>
      <c r="E660" s="11"/>
      <c r="F660" s="15"/>
      <c r="G660" s="15"/>
      <c r="H660" s="15"/>
      <c r="I660" s="15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8" x14ac:dyDescent="0.35">
      <c r="A661" s="7"/>
      <c r="B661" s="7"/>
      <c r="C661" s="7"/>
      <c r="D661" s="7"/>
      <c r="E661" s="11"/>
      <c r="F661" s="15"/>
      <c r="G661" s="15"/>
      <c r="H661" s="15"/>
      <c r="I661" s="15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8" x14ac:dyDescent="0.35">
      <c r="A662" s="7"/>
      <c r="B662" s="7"/>
      <c r="C662" s="7"/>
      <c r="D662" s="7"/>
      <c r="E662" s="11"/>
      <c r="F662" s="15"/>
      <c r="G662" s="15"/>
      <c r="H662" s="15"/>
      <c r="I662" s="15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8" x14ac:dyDescent="0.35">
      <c r="A663" s="7"/>
      <c r="B663" s="7"/>
      <c r="C663" s="7"/>
      <c r="D663" s="7"/>
      <c r="E663" s="11"/>
      <c r="F663" s="15"/>
      <c r="G663" s="15"/>
      <c r="H663" s="15"/>
      <c r="I663" s="15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8" x14ac:dyDescent="0.35">
      <c r="A664" s="7"/>
      <c r="B664" s="7"/>
      <c r="C664" s="7"/>
      <c r="D664" s="7"/>
      <c r="E664" s="11"/>
      <c r="F664" s="15"/>
      <c r="G664" s="15"/>
      <c r="H664" s="15"/>
      <c r="I664" s="15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8" x14ac:dyDescent="0.35">
      <c r="A665" s="7"/>
      <c r="B665" s="7"/>
      <c r="C665" s="7"/>
      <c r="D665" s="7"/>
      <c r="E665" s="11"/>
      <c r="F665" s="15"/>
      <c r="G665" s="15"/>
      <c r="H665" s="15"/>
      <c r="I665" s="15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8" x14ac:dyDescent="0.35">
      <c r="A666" s="7"/>
      <c r="B666" s="7"/>
      <c r="C666" s="7"/>
      <c r="D666" s="7"/>
      <c r="E666" s="11"/>
      <c r="F666" s="15"/>
      <c r="G666" s="15"/>
      <c r="H666" s="15"/>
      <c r="I666" s="15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8" x14ac:dyDescent="0.35">
      <c r="A667" s="7"/>
      <c r="B667" s="7"/>
      <c r="C667" s="7"/>
      <c r="D667" s="7"/>
      <c r="E667" s="11"/>
      <c r="F667" s="15"/>
      <c r="G667" s="15"/>
      <c r="H667" s="15"/>
      <c r="I667" s="15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8" x14ac:dyDescent="0.35">
      <c r="A668" s="7"/>
      <c r="B668" s="7"/>
      <c r="C668" s="7"/>
      <c r="D668" s="7"/>
      <c r="E668" s="11"/>
      <c r="F668" s="15"/>
      <c r="G668" s="15"/>
      <c r="H668" s="15"/>
      <c r="I668" s="15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8" x14ac:dyDescent="0.35">
      <c r="A669" s="7"/>
      <c r="B669" s="7"/>
      <c r="C669" s="7"/>
      <c r="D669" s="7"/>
      <c r="E669" s="11"/>
      <c r="F669" s="15"/>
      <c r="G669" s="15"/>
      <c r="H669" s="15"/>
      <c r="I669" s="15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8" x14ac:dyDescent="0.35">
      <c r="A670" s="7"/>
      <c r="B670" s="7"/>
      <c r="C670" s="7"/>
      <c r="D670" s="7"/>
      <c r="E670" s="11"/>
      <c r="F670" s="15"/>
      <c r="G670" s="15"/>
      <c r="H670" s="15"/>
      <c r="I670" s="15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8" x14ac:dyDescent="0.35">
      <c r="A671" s="7"/>
      <c r="B671" s="7"/>
      <c r="C671" s="7"/>
      <c r="D671" s="7"/>
      <c r="E671" s="11"/>
      <c r="F671" s="15"/>
      <c r="G671" s="15"/>
      <c r="H671" s="15"/>
      <c r="I671" s="15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8" x14ac:dyDescent="0.35">
      <c r="A672" s="7"/>
      <c r="B672" s="7"/>
      <c r="C672" s="7"/>
      <c r="D672" s="7"/>
      <c r="E672" s="11"/>
      <c r="F672" s="15"/>
      <c r="G672" s="15"/>
      <c r="H672" s="15"/>
      <c r="I672" s="15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8" x14ac:dyDescent="0.35">
      <c r="A673" s="7"/>
      <c r="B673" s="7"/>
      <c r="C673" s="7"/>
      <c r="D673" s="7"/>
      <c r="E673" s="11"/>
      <c r="F673" s="15"/>
      <c r="G673" s="15"/>
      <c r="H673" s="15"/>
      <c r="I673" s="15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8" x14ac:dyDescent="0.35">
      <c r="A674" s="7"/>
      <c r="B674" s="7"/>
      <c r="C674" s="7"/>
      <c r="D674" s="7"/>
      <c r="E674" s="11"/>
      <c r="F674" s="15"/>
      <c r="G674" s="15"/>
      <c r="H674" s="15"/>
      <c r="I674" s="15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8" x14ac:dyDescent="0.35">
      <c r="A675" s="7"/>
      <c r="B675" s="7"/>
      <c r="C675" s="7"/>
      <c r="D675" s="7"/>
      <c r="E675" s="11"/>
      <c r="F675" s="15"/>
      <c r="G675" s="15"/>
      <c r="H675" s="15"/>
      <c r="I675" s="15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8" x14ac:dyDescent="0.35">
      <c r="A676" s="7"/>
      <c r="B676" s="7"/>
      <c r="C676" s="7"/>
      <c r="D676" s="7"/>
      <c r="E676" s="11"/>
      <c r="F676" s="15"/>
      <c r="G676" s="15"/>
      <c r="H676" s="15"/>
      <c r="I676" s="15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8" x14ac:dyDescent="0.35">
      <c r="A677" s="7"/>
      <c r="B677" s="7"/>
      <c r="C677" s="7"/>
      <c r="D677" s="7"/>
      <c r="E677" s="11"/>
      <c r="F677" s="15"/>
      <c r="G677" s="15"/>
      <c r="H677" s="15"/>
      <c r="I677" s="15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8" x14ac:dyDescent="0.35">
      <c r="A678" s="7"/>
      <c r="B678" s="7"/>
      <c r="C678" s="7"/>
      <c r="D678" s="7"/>
      <c r="E678" s="11"/>
      <c r="F678" s="15"/>
      <c r="G678" s="15"/>
      <c r="H678" s="15"/>
      <c r="I678" s="15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8" x14ac:dyDescent="0.35">
      <c r="A679" s="7"/>
      <c r="B679" s="7"/>
      <c r="C679" s="7"/>
      <c r="D679" s="7"/>
      <c r="E679" s="11"/>
      <c r="F679" s="15"/>
      <c r="G679" s="15"/>
      <c r="H679" s="15"/>
      <c r="I679" s="15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8" x14ac:dyDescent="0.35">
      <c r="A680" s="7"/>
      <c r="B680" s="7"/>
      <c r="C680" s="7"/>
      <c r="D680" s="7"/>
      <c r="E680" s="11"/>
      <c r="F680" s="15"/>
      <c r="G680" s="15"/>
      <c r="H680" s="15"/>
      <c r="I680" s="15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8" x14ac:dyDescent="0.35">
      <c r="A681" s="7"/>
      <c r="B681" s="7"/>
      <c r="C681" s="7"/>
      <c r="D681" s="7"/>
      <c r="E681" s="11"/>
      <c r="F681" s="15"/>
      <c r="G681" s="15"/>
      <c r="H681" s="15"/>
      <c r="I681" s="15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8" x14ac:dyDescent="0.35">
      <c r="A682" s="7"/>
      <c r="B682" s="7"/>
      <c r="C682" s="7"/>
      <c r="D682" s="7"/>
      <c r="E682" s="11"/>
      <c r="F682" s="15"/>
      <c r="G682" s="15"/>
      <c r="H682" s="15"/>
      <c r="I682" s="15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8" x14ac:dyDescent="0.35">
      <c r="A683" s="7"/>
      <c r="B683" s="7"/>
      <c r="C683" s="7"/>
      <c r="D683" s="7"/>
      <c r="E683" s="11"/>
      <c r="F683" s="15"/>
      <c r="G683" s="15"/>
      <c r="H683" s="15"/>
      <c r="I683" s="15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8" x14ac:dyDescent="0.35">
      <c r="A684" s="7"/>
      <c r="B684" s="7"/>
      <c r="C684" s="7"/>
      <c r="D684" s="7"/>
      <c r="E684" s="11"/>
      <c r="F684" s="15"/>
      <c r="G684" s="15"/>
      <c r="H684" s="15"/>
      <c r="I684" s="15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8" x14ac:dyDescent="0.35">
      <c r="A685" s="7"/>
      <c r="B685" s="7"/>
      <c r="C685" s="7"/>
      <c r="D685" s="7"/>
      <c r="E685" s="11"/>
      <c r="F685" s="15"/>
      <c r="G685" s="15"/>
      <c r="H685" s="15"/>
      <c r="I685" s="15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8" x14ac:dyDescent="0.35">
      <c r="A686" s="7"/>
      <c r="B686" s="7"/>
      <c r="C686" s="7"/>
      <c r="D686" s="7"/>
      <c r="E686" s="11"/>
      <c r="F686" s="15"/>
      <c r="G686" s="15"/>
      <c r="H686" s="15"/>
      <c r="I686" s="15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8" x14ac:dyDescent="0.35">
      <c r="A687" s="7"/>
      <c r="B687" s="7"/>
      <c r="C687" s="7"/>
      <c r="D687" s="7"/>
      <c r="E687" s="11"/>
      <c r="F687" s="15"/>
      <c r="G687" s="15"/>
      <c r="H687" s="15"/>
      <c r="I687" s="15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8" x14ac:dyDescent="0.35">
      <c r="A688" s="7"/>
      <c r="B688" s="7"/>
      <c r="C688" s="7"/>
      <c r="D688" s="7"/>
      <c r="E688" s="11"/>
      <c r="F688" s="15"/>
      <c r="G688" s="15"/>
      <c r="H688" s="15"/>
      <c r="I688" s="15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8" x14ac:dyDescent="0.35">
      <c r="A689" s="7"/>
      <c r="B689" s="7"/>
      <c r="C689" s="7"/>
      <c r="D689" s="7"/>
      <c r="E689" s="11"/>
      <c r="F689" s="15"/>
      <c r="G689" s="15"/>
      <c r="H689" s="15"/>
      <c r="I689" s="15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8" x14ac:dyDescent="0.35">
      <c r="A690" s="7"/>
      <c r="B690" s="7"/>
      <c r="C690" s="7"/>
      <c r="D690" s="7"/>
      <c r="E690" s="11"/>
      <c r="F690" s="15"/>
      <c r="G690" s="15"/>
      <c r="H690" s="15"/>
      <c r="I690" s="15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8" x14ac:dyDescent="0.35">
      <c r="A691" s="7"/>
      <c r="B691" s="7"/>
      <c r="C691" s="7"/>
      <c r="D691" s="7"/>
      <c r="E691" s="11"/>
      <c r="F691" s="15"/>
      <c r="G691" s="15"/>
      <c r="H691" s="15"/>
      <c r="I691" s="15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8" x14ac:dyDescent="0.35">
      <c r="A692" s="7"/>
      <c r="B692" s="7"/>
      <c r="C692" s="7"/>
      <c r="D692" s="7"/>
      <c r="E692" s="11"/>
      <c r="F692" s="15"/>
      <c r="G692" s="15"/>
      <c r="H692" s="15"/>
      <c r="I692" s="15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8" x14ac:dyDescent="0.35">
      <c r="A693" s="7"/>
      <c r="B693" s="7"/>
      <c r="C693" s="7"/>
      <c r="D693" s="7"/>
      <c r="E693" s="11"/>
      <c r="F693" s="15"/>
      <c r="G693" s="15"/>
      <c r="H693" s="15"/>
      <c r="I693" s="15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8" x14ac:dyDescent="0.35">
      <c r="A694" s="7"/>
      <c r="B694" s="7"/>
      <c r="C694" s="7"/>
      <c r="D694" s="7"/>
      <c r="E694" s="11"/>
      <c r="F694" s="15"/>
      <c r="G694" s="15"/>
      <c r="H694" s="15"/>
      <c r="I694" s="15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8" x14ac:dyDescent="0.35">
      <c r="A695" s="7"/>
      <c r="B695" s="7"/>
      <c r="C695" s="7"/>
      <c r="D695" s="7"/>
      <c r="E695" s="11"/>
      <c r="F695" s="15"/>
      <c r="G695" s="15"/>
      <c r="H695" s="15"/>
      <c r="I695" s="15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8" x14ac:dyDescent="0.35">
      <c r="A696" s="7"/>
      <c r="B696" s="7"/>
      <c r="C696" s="7"/>
      <c r="D696" s="7"/>
      <c r="E696" s="11"/>
      <c r="F696" s="15"/>
      <c r="G696" s="15"/>
      <c r="H696" s="15"/>
      <c r="I696" s="15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8" x14ac:dyDescent="0.35">
      <c r="A697" s="7"/>
      <c r="B697" s="7"/>
      <c r="C697" s="7"/>
      <c r="D697" s="7"/>
      <c r="E697" s="11"/>
      <c r="F697" s="15"/>
      <c r="G697" s="15"/>
      <c r="H697" s="15"/>
      <c r="I697" s="15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8" x14ac:dyDescent="0.35">
      <c r="A698" s="7"/>
      <c r="B698" s="7"/>
      <c r="C698" s="7"/>
      <c r="D698" s="7"/>
      <c r="E698" s="11"/>
      <c r="F698" s="15"/>
      <c r="G698" s="15"/>
      <c r="H698" s="15"/>
      <c r="I698" s="15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8" x14ac:dyDescent="0.35">
      <c r="A699" s="7"/>
      <c r="B699" s="7"/>
      <c r="C699" s="7"/>
      <c r="D699" s="7"/>
      <c r="E699" s="11"/>
      <c r="F699" s="15"/>
      <c r="G699" s="15"/>
      <c r="H699" s="15"/>
      <c r="I699" s="15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8" x14ac:dyDescent="0.35">
      <c r="A700" s="7"/>
      <c r="B700" s="7"/>
      <c r="C700" s="7"/>
      <c r="D700" s="7"/>
      <c r="E700" s="11"/>
      <c r="F700" s="15"/>
      <c r="G700" s="15"/>
      <c r="H700" s="15"/>
      <c r="I700" s="15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8" x14ac:dyDescent="0.35">
      <c r="A701" s="7"/>
      <c r="B701" s="7"/>
      <c r="C701" s="7"/>
      <c r="D701" s="7"/>
      <c r="E701" s="11"/>
      <c r="F701" s="15"/>
      <c r="G701" s="15"/>
      <c r="H701" s="15"/>
      <c r="I701" s="15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8" x14ac:dyDescent="0.35">
      <c r="A702" s="7"/>
      <c r="B702" s="7"/>
      <c r="C702" s="7"/>
      <c r="D702" s="7"/>
      <c r="E702" s="11"/>
      <c r="F702" s="15"/>
      <c r="G702" s="15"/>
      <c r="H702" s="15"/>
      <c r="I702" s="15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8" x14ac:dyDescent="0.35">
      <c r="A703" s="7"/>
      <c r="B703" s="7"/>
      <c r="C703" s="7"/>
      <c r="D703" s="7"/>
      <c r="E703" s="11"/>
      <c r="F703" s="15"/>
      <c r="G703" s="15"/>
      <c r="H703" s="15"/>
      <c r="I703" s="15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8" x14ac:dyDescent="0.35">
      <c r="A704" s="7"/>
      <c r="B704" s="7"/>
      <c r="C704" s="7"/>
      <c r="D704" s="7"/>
      <c r="E704" s="11"/>
      <c r="F704" s="15"/>
      <c r="G704" s="15"/>
      <c r="H704" s="15"/>
      <c r="I704" s="15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8" x14ac:dyDescent="0.35">
      <c r="A705" s="7"/>
      <c r="B705" s="7"/>
      <c r="C705" s="7"/>
      <c r="D705" s="7"/>
      <c r="E705" s="11"/>
      <c r="F705" s="15"/>
      <c r="G705" s="15"/>
      <c r="H705" s="15"/>
      <c r="I705" s="15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8" x14ac:dyDescent="0.35">
      <c r="A706" s="7"/>
      <c r="B706" s="7"/>
      <c r="C706" s="7"/>
      <c r="D706" s="7"/>
      <c r="E706" s="11"/>
      <c r="F706" s="15"/>
      <c r="G706" s="15"/>
      <c r="H706" s="15"/>
      <c r="I706" s="15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8" x14ac:dyDescent="0.35">
      <c r="A707" s="7"/>
      <c r="B707" s="7"/>
      <c r="C707" s="7"/>
      <c r="D707" s="7"/>
      <c r="E707" s="11"/>
      <c r="F707" s="15"/>
      <c r="G707" s="15"/>
      <c r="H707" s="15"/>
      <c r="I707" s="15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8" x14ac:dyDescent="0.35">
      <c r="A708" s="7"/>
      <c r="B708" s="7"/>
      <c r="C708" s="7"/>
      <c r="D708" s="7"/>
      <c r="E708" s="11"/>
      <c r="F708" s="15"/>
      <c r="G708" s="15"/>
      <c r="H708" s="15"/>
      <c r="I708" s="15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8" x14ac:dyDescent="0.35">
      <c r="A709" s="7"/>
      <c r="B709" s="7"/>
      <c r="C709" s="7"/>
      <c r="D709" s="7"/>
      <c r="E709" s="11"/>
      <c r="F709" s="15"/>
      <c r="G709" s="15"/>
      <c r="H709" s="15"/>
      <c r="I709" s="15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8" x14ac:dyDescent="0.35">
      <c r="A710" s="7"/>
      <c r="B710" s="7"/>
      <c r="C710" s="7"/>
      <c r="D710" s="7"/>
      <c r="E710" s="11"/>
      <c r="F710" s="15"/>
      <c r="G710" s="15"/>
      <c r="H710" s="15"/>
      <c r="I710" s="15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8" x14ac:dyDescent="0.35">
      <c r="A711" s="7"/>
      <c r="B711" s="7"/>
      <c r="C711" s="7"/>
      <c r="D711" s="7"/>
      <c r="E711" s="11"/>
      <c r="F711" s="15"/>
      <c r="G711" s="15"/>
      <c r="H711" s="15"/>
      <c r="I711" s="15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8" x14ac:dyDescent="0.35">
      <c r="A712" s="7"/>
      <c r="B712" s="7"/>
      <c r="C712" s="7"/>
      <c r="D712" s="7"/>
      <c r="E712" s="11"/>
      <c r="F712" s="15"/>
      <c r="G712" s="15"/>
      <c r="H712" s="15"/>
      <c r="I712" s="15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8" x14ac:dyDescent="0.35">
      <c r="A713" s="7"/>
      <c r="B713" s="7"/>
      <c r="C713" s="7"/>
      <c r="D713" s="7"/>
      <c r="E713" s="11"/>
      <c r="F713" s="15"/>
      <c r="G713" s="15"/>
      <c r="H713" s="15"/>
      <c r="I713" s="15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8" x14ac:dyDescent="0.35">
      <c r="A714" s="7"/>
      <c r="B714" s="7"/>
      <c r="C714" s="7"/>
      <c r="D714" s="7"/>
      <c r="E714" s="11"/>
      <c r="F714" s="15"/>
      <c r="G714" s="15"/>
      <c r="H714" s="15"/>
      <c r="I714" s="15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8" x14ac:dyDescent="0.35">
      <c r="A715" s="7"/>
      <c r="B715" s="7"/>
      <c r="C715" s="7"/>
      <c r="D715" s="7"/>
      <c r="E715" s="11"/>
      <c r="F715" s="15"/>
      <c r="G715" s="15"/>
      <c r="H715" s="15"/>
      <c r="I715" s="15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8" x14ac:dyDescent="0.35">
      <c r="A716" s="7"/>
      <c r="B716" s="7"/>
      <c r="C716" s="7"/>
      <c r="D716" s="7"/>
      <c r="E716" s="11"/>
      <c r="F716" s="15"/>
      <c r="G716" s="15"/>
      <c r="H716" s="15"/>
      <c r="I716" s="15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8" x14ac:dyDescent="0.35">
      <c r="A717" s="7"/>
      <c r="B717" s="7"/>
      <c r="C717" s="7"/>
      <c r="D717" s="7"/>
      <c r="E717" s="11"/>
      <c r="F717" s="15"/>
      <c r="G717" s="15"/>
      <c r="H717" s="15"/>
      <c r="I717" s="15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8" x14ac:dyDescent="0.35">
      <c r="A718" s="7"/>
      <c r="B718" s="7"/>
      <c r="C718" s="7"/>
      <c r="D718" s="7"/>
      <c r="E718" s="11"/>
      <c r="F718" s="15"/>
      <c r="G718" s="15"/>
      <c r="H718" s="15"/>
      <c r="I718" s="15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8" x14ac:dyDescent="0.35">
      <c r="A719" s="7"/>
      <c r="B719" s="7"/>
      <c r="C719" s="7"/>
      <c r="D719" s="7"/>
      <c r="E719" s="11"/>
      <c r="F719" s="15"/>
      <c r="G719" s="15"/>
      <c r="H719" s="15"/>
      <c r="I719" s="15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8" x14ac:dyDescent="0.35">
      <c r="A720" s="7"/>
      <c r="B720" s="7"/>
      <c r="C720" s="7"/>
      <c r="D720" s="7"/>
      <c r="E720" s="11"/>
      <c r="F720" s="15"/>
      <c r="G720" s="15"/>
      <c r="H720" s="15"/>
      <c r="I720" s="15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8" x14ac:dyDescent="0.35">
      <c r="A721" s="7"/>
      <c r="B721" s="7"/>
      <c r="C721" s="7"/>
      <c r="D721" s="7"/>
      <c r="E721" s="11"/>
      <c r="F721" s="15"/>
      <c r="G721" s="15"/>
      <c r="H721" s="15"/>
      <c r="I721" s="15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8" x14ac:dyDescent="0.35">
      <c r="A722" s="7"/>
      <c r="B722" s="7"/>
      <c r="C722" s="7"/>
      <c r="D722" s="7"/>
      <c r="E722" s="11"/>
      <c r="F722" s="15"/>
      <c r="G722" s="15"/>
      <c r="H722" s="15"/>
      <c r="I722" s="15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8" x14ac:dyDescent="0.35">
      <c r="A723" s="7"/>
      <c r="B723" s="7"/>
      <c r="C723" s="7"/>
      <c r="D723" s="7"/>
      <c r="E723" s="11"/>
      <c r="F723" s="15"/>
      <c r="G723" s="15"/>
      <c r="H723" s="15"/>
      <c r="I723" s="15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8" x14ac:dyDescent="0.35">
      <c r="A724" s="7"/>
      <c r="B724" s="7"/>
      <c r="C724" s="7"/>
      <c r="D724" s="7"/>
      <c r="E724" s="11"/>
      <c r="F724" s="15"/>
      <c r="G724" s="15"/>
      <c r="H724" s="15"/>
      <c r="I724" s="15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8" x14ac:dyDescent="0.35">
      <c r="A725" s="7"/>
      <c r="B725" s="7"/>
      <c r="C725" s="7"/>
      <c r="D725" s="7"/>
      <c r="E725" s="11"/>
      <c r="F725" s="15"/>
      <c r="G725" s="15"/>
      <c r="H725" s="15"/>
      <c r="I725" s="15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8" x14ac:dyDescent="0.35">
      <c r="A726" s="7"/>
      <c r="B726" s="7"/>
      <c r="C726" s="7"/>
      <c r="D726" s="7"/>
      <c r="E726" s="11"/>
      <c r="F726" s="15"/>
      <c r="G726" s="15"/>
      <c r="H726" s="15"/>
      <c r="I726" s="15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8" x14ac:dyDescent="0.35">
      <c r="A727" s="7"/>
      <c r="B727" s="7"/>
      <c r="C727" s="7"/>
      <c r="D727" s="7"/>
      <c r="E727" s="11"/>
      <c r="F727" s="15"/>
      <c r="G727" s="15"/>
      <c r="H727" s="15"/>
      <c r="I727" s="15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8" x14ac:dyDescent="0.35">
      <c r="A728" s="7"/>
      <c r="B728" s="7"/>
      <c r="C728" s="7"/>
      <c r="D728" s="7"/>
      <c r="E728" s="11"/>
      <c r="F728" s="15"/>
      <c r="G728" s="15"/>
      <c r="H728" s="15"/>
      <c r="I728" s="15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8" x14ac:dyDescent="0.35">
      <c r="A729" s="7"/>
      <c r="B729" s="7"/>
      <c r="C729" s="7"/>
      <c r="D729" s="7"/>
      <c r="E729" s="11"/>
      <c r="F729" s="15"/>
      <c r="G729" s="15"/>
      <c r="H729" s="15"/>
      <c r="I729" s="15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8" x14ac:dyDescent="0.35">
      <c r="A730" s="7"/>
      <c r="B730" s="7"/>
      <c r="C730" s="7"/>
      <c r="D730" s="7"/>
      <c r="E730" s="11"/>
      <c r="F730" s="15"/>
      <c r="G730" s="15"/>
      <c r="H730" s="15"/>
      <c r="I730" s="15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8" x14ac:dyDescent="0.35">
      <c r="A731" s="7"/>
      <c r="B731" s="7"/>
      <c r="C731" s="7"/>
      <c r="D731" s="7"/>
      <c r="E731" s="11"/>
      <c r="F731" s="15"/>
      <c r="G731" s="15"/>
      <c r="H731" s="15"/>
      <c r="I731" s="15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8" x14ac:dyDescent="0.35">
      <c r="A732" s="7"/>
      <c r="B732" s="7"/>
      <c r="C732" s="7"/>
      <c r="D732" s="7"/>
      <c r="E732" s="11"/>
      <c r="F732" s="15"/>
      <c r="G732" s="15"/>
      <c r="H732" s="15"/>
      <c r="I732" s="15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8" x14ac:dyDescent="0.35">
      <c r="A733" s="7"/>
      <c r="B733" s="7"/>
      <c r="C733" s="7"/>
      <c r="D733" s="7"/>
      <c r="E733" s="11"/>
      <c r="F733" s="15"/>
      <c r="G733" s="15"/>
      <c r="H733" s="15"/>
      <c r="I733" s="15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8" x14ac:dyDescent="0.35">
      <c r="A734" s="7"/>
      <c r="B734" s="7"/>
      <c r="C734" s="7"/>
      <c r="D734" s="7"/>
      <c r="E734" s="11"/>
      <c r="F734" s="15"/>
      <c r="G734" s="15"/>
      <c r="H734" s="15"/>
      <c r="I734" s="15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8" x14ac:dyDescent="0.35">
      <c r="A735" s="7"/>
      <c r="B735" s="7"/>
      <c r="C735" s="7"/>
      <c r="D735" s="7"/>
      <c r="E735" s="11"/>
      <c r="F735" s="15"/>
      <c r="G735" s="15"/>
      <c r="H735" s="15"/>
      <c r="I735" s="15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8" x14ac:dyDescent="0.35">
      <c r="A736" s="7"/>
      <c r="B736" s="7"/>
      <c r="C736" s="7"/>
      <c r="D736" s="7"/>
      <c r="E736" s="11"/>
      <c r="F736" s="15"/>
      <c r="G736" s="15"/>
      <c r="H736" s="15"/>
      <c r="I736" s="15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8" x14ac:dyDescent="0.35">
      <c r="A737" s="7"/>
      <c r="B737" s="7"/>
      <c r="C737" s="7"/>
      <c r="D737" s="7"/>
      <c r="E737" s="11"/>
      <c r="F737" s="15"/>
      <c r="G737" s="15"/>
      <c r="H737" s="15"/>
      <c r="I737" s="15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8" x14ac:dyDescent="0.35">
      <c r="A738" s="7"/>
      <c r="B738" s="7"/>
      <c r="C738" s="7"/>
      <c r="D738" s="7"/>
      <c r="E738" s="11"/>
      <c r="F738" s="15"/>
      <c r="G738" s="15"/>
      <c r="H738" s="15"/>
      <c r="I738" s="15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8" x14ac:dyDescent="0.35">
      <c r="A739" s="7"/>
      <c r="B739" s="7"/>
      <c r="C739" s="7"/>
      <c r="D739" s="7"/>
      <c r="E739" s="11"/>
      <c r="F739" s="15"/>
      <c r="G739" s="15"/>
      <c r="H739" s="15"/>
      <c r="I739" s="15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8" x14ac:dyDescent="0.35">
      <c r="A740" s="7"/>
      <c r="B740" s="7"/>
      <c r="C740" s="7"/>
      <c r="D740" s="7"/>
      <c r="E740" s="11"/>
      <c r="F740" s="15"/>
      <c r="G740" s="15"/>
      <c r="H740" s="15"/>
      <c r="I740" s="15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8" x14ac:dyDescent="0.35">
      <c r="A741" s="7"/>
      <c r="B741" s="7"/>
      <c r="C741" s="7"/>
      <c r="D741" s="7"/>
      <c r="E741" s="11"/>
      <c r="F741" s="15"/>
      <c r="G741" s="15"/>
      <c r="H741" s="15"/>
      <c r="I741" s="15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8" x14ac:dyDescent="0.35">
      <c r="A742" s="7"/>
      <c r="B742" s="7"/>
      <c r="C742" s="7"/>
      <c r="D742" s="7"/>
      <c r="E742" s="11"/>
      <c r="F742" s="15"/>
      <c r="G742" s="15"/>
      <c r="H742" s="15"/>
      <c r="I742" s="15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8" x14ac:dyDescent="0.35">
      <c r="A743" s="7"/>
      <c r="B743" s="7"/>
      <c r="C743" s="7"/>
      <c r="D743" s="7"/>
      <c r="E743" s="11"/>
      <c r="F743" s="15"/>
      <c r="G743" s="15"/>
      <c r="H743" s="15"/>
      <c r="I743" s="15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8" x14ac:dyDescent="0.35">
      <c r="A744" s="7"/>
      <c r="B744" s="7"/>
      <c r="C744" s="7"/>
      <c r="D744" s="7"/>
      <c r="E744" s="11"/>
      <c r="F744" s="15"/>
      <c r="G744" s="15"/>
      <c r="H744" s="15"/>
      <c r="I744" s="15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8" x14ac:dyDescent="0.35">
      <c r="A745" s="7"/>
      <c r="B745" s="7"/>
      <c r="C745" s="7"/>
      <c r="D745" s="7"/>
      <c r="E745" s="11"/>
      <c r="F745" s="15"/>
      <c r="G745" s="15"/>
      <c r="H745" s="15"/>
      <c r="I745" s="15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8" x14ac:dyDescent="0.35">
      <c r="A746" s="7"/>
      <c r="B746" s="7"/>
      <c r="C746" s="7"/>
      <c r="D746" s="7"/>
      <c r="E746" s="11"/>
      <c r="F746" s="15"/>
      <c r="G746" s="15"/>
      <c r="H746" s="15"/>
      <c r="I746" s="15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8" x14ac:dyDescent="0.35">
      <c r="A747" s="7"/>
      <c r="B747" s="7"/>
      <c r="C747" s="7"/>
      <c r="D747" s="7"/>
      <c r="E747" s="11"/>
      <c r="F747" s="15"/>
      <c r="G747" s="15"/>
      <c r="H747" s="15"/>
      <c r="I747" s="15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8" x14ac:dyDescent="0.35">
      <c r="A748" s="7"/>
      <c r="B748" s="7"/>
      <c r="C748" s="7"/>
      <c r="D748" s="7"/>
      <c r="E748" s="11"/>
      <c r="F748" s="15"/>
      <c r="G748" s="15"/>
      <c r="H748" s="15"/>
      <c r="I748" s="15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8" x14ac:dyDescent="0.35">
      <c r="A749" s="7"/>
      <c r="B749" s="7"/>
      <c r="C749" s="7"/>
      <c r="D749" s="7"/>
      <c r="E749" s="11"/>
      <c r="F749" s="15"/>
      <c r="G749" s="15"/>
      <c r="H749" s="15"/>
      <c r="I749" s="15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8" x14ac:dyDescent="0.35">
      <c r="A750" s="7"/>
      <c r="B750" s="7"/>
      <c r="C750" s="7"/>
      <c r="D750" s="7"/>
      <c r="E750" s="11"/>
      <c r="F750" s="15"/>
      <c r="G750" s="15"/>
      <c r="H750" s="15"/>
      <c r="I750" s="15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8" x14ac:dyDescent="0.35">
      <c r="A751" s="7"/>
      <c r="B751" s="7"/>
      <c r="C751" s="7"/>
      <c r="D751" s="7"/>
      <c r="E751" s="11"/>
      <c r="F751" s="15"/>
      <c r="G751" s="15"/>
      <c r="H751" s="15"/>
      <c r="I751" s="15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8" x14ac:dyDescent="0.35">
      <c r="A752" s="7"/>
      <c r="B752" s="7"/>
      <c r="C752" s="7"/>
      <c r="D752" s="7"/>
      <c r="E752" s="11"/>
      <c r="F752" s="15"/>
      <c r="G752" s="15"/>
      <c r="H752" s="15"/>
      <c r="I752" s="15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8" x14ac:dyDescent="0.35">
      <c r="A753" s="7"/>
      <c r="B753" s="7"/>
      <c r="C753" s="7"/>
      <c r="D753" s="7"/>
      <c r="E753" s="11"/>
      <c r="F753" s="15"/>
      <c r="G753" s="15"/>
      <c r="H753" s="15"/>
      <c r="I753" s="15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8" x14ac:dyDescent="0.35">
      <c r="A754" s="7"/>
      <c r="B754" s="7"/>
      <c r="C754" s="7"/>
      <c r="D754" s="7"/>
      <c r="E754" s="11"/>
      <c r="F754" s="15"/>
      <c r="G754" s="15"/>
      <c r="H754" s="15"/>
      <c r="I754" s="15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8" x14ac:dyDescent="0.35">
      <c r="A755" s="7"/>
      <c r="B755" s="7"/>
      <c r="C755" s="7"/>
      <c r="D755" s="7"/>
      <c r="E755" s="11"/>
      <c r="F755" s="15"/>
      <c r="G755" s="15"/>
      <c r="H755" s="15"/>
      <c r="I755" s="15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8" x14ac:dyDescent="0.35">
      <c r="A756" s="7"/>
      <c r="B756" s="7"/>
      <c r="C756" s="7"/>
      <c r="D756" s="7"/>
      <c r="E756" s="11"/>
      <c r="F756" s="15"/>
      <c r="G756" s="15"/>
      <c r="H756" s="15"/>
      <c r="I756" s="15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8" x14ac:dyDescent="0.35">
      <c r="A757" s="7"/>
      <c r="B757" s="7"/>
      <c r="C757" s="7"/>
      <c r="D757" s="7"/>
      <c r="E757" s="11"/>
      <c r="F757" s="15"/>
      <c r="G757" s="15"/>
      <c r="H757" s="15"/>
      <c r="I757" s="15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8" x14ac:dyDescent="0.35">
      <c r="A758" s="7"/>
      <c r="B758" s="7"/>
      <c r="C758" s="7"/>
      <c r="D758" s="7"/>
      <c r="E758" s="11"/>
      <c r="F758" s="15"/>
      <c r="G758" s="15"/>
      <c r="H758" s="15"/>
      <c r="I758" s="15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8" x14ac:dyDescent="0.35">
      <c r="A759" s="7"/>
      <c r="B759" s="7"/>
      <c r="C759" s="7"/>
      <c r="D759" s="7"/>
      <c r="E759" s="11"/>
      <c r="F759" s="15"/>
      <c r="G759" s="15"/>
      <c r="H759" s="15"/>
      <c r="I759" s="15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8" x14ac:dyDescent="0.35">
      <c r="A760" s="7"/>
      <c r="B760" s="7"/>
      <c r="C760" s="7"/>
      <c r="D760" s="7"/>
      <c r="E760" s="11"/>
      <c r="F760" s="15"/>
      <c r="G760" s="15"/>
      <c r="H760" s="15"/>
      <c r="I760" s="15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8" x14ac:dyDescent="0.35">
      <c r="A761" s="7"/>
      <c r="B761" s="7"/>
      <c r="C761" s="7"/>
      <c r="D761" s="7"/>
      <c r="E761" s="11"/>
      <c r="F761" s="15"/>
      <c r="G761" s="15"/>
      <c r="H761" s="15"/>
      <c r="I761" s="15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8" x14ac:dyDescent="0.35">
      <c r="A762" s="7"/>
      <c r="B762" s="7"/>
      <c r="C762" s="7"/>
      <c r="D762" s="7"/>
      <c r="E762" s="11"/>
      <c r="F762" s="15"/>
      <c r="G762" s="15"/>
      <c r="H762" s="15"/>
      <c r="I762" s="15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8" x14ac:dyDescent="0.35">
      <c r="A763" s="7"/>
      <c r="B763" s="7"/>
      <c r="C763" s="7"/>
      <c r="D763" s="7"/>
      <c r="E763" s="11"/>
      <c r="F763" s="15"/>
      <c r="G763" s="15"/>
      <c r="H763" s="15"/>
      <c r="I763" s="15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8" x14ac:dyDescent="0.35">
      <c r="A764" s="7"/>
      <c r="B764" s="7"/>
      <c r="C764" s="7"/>
      <c r="D764" s="7"/>
      <c r="E764" s="11"/>
      <c r="F764" s="15"/>
      <c r="G764" s="15"/>
      <c r="H764" s="15"/>
      <c r="I764" s="15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8" x14ac:dyDescent="0.35">
      <c r="A765" s="7"/>
      <c r="B765" s="7"/>
      <c r="C765" s="7"/>
      <c r="D765" s="7"/>
      <c r="E765" s="11"/>
      <c r="F765" s="15"/>
      <c r="G765" s="15"/>
      <c r="H765" s="15"/>
      <c r="I765" s="15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8" x14ac:dyDescent="0.35">
      <c r="A766" s="7"/>
      <c r="B766" s="7"/>
      <c r="C766" s="7"/>
      <c r="D766" s="7"/>
      <c r="E766" s="11"/>
      <c r="F766" s="15"/>
      <c r="G766" s="15"/>
      <c r="H766" s="15"/>
      <c r="I766" s="15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8" x14ac:dyDescent="0.35">
      <c r="A767" s="7"/>
      <c r="B767" s="7"/>
      <c r="C767" s="7"/>
      <c r="D767" s="7"/>
      <c r="E767" s="11"/>
      <c r="F767" s="15"/>
      <c r="G767" s="15"/>
      <c r="H767" s="15"/>
      <c r="I767" s="15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8" x14ac:dyDescent="0.35">
      <c r="A768" s="7"/>
      <c r="B768" s="7"/>
      <c r="C768" s="7"/>
      <c r="D768" s="7"/>
      <c r="E768" s="11"/>
      <c r="F768" s="15"/>
      <c r="G768" s="15"/>
      <c r="H768" s="15"/>
      <c r="I768" s="15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8" x14ac:dyDescent="0.35">
      <c r="A769" s="7"/>
      <c r="B769" s="7"/>
      <c r="C769" s="7"/>
      <c r="D769" s="7"/>
      <c r="E769" s="11"/>
      <c r="F769" s="15"/>
      <c r="G769" s="15"/>
      <c r="H769" s="15"/>
      <c r="I769" s="15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8" x14ac:dyDescent="0.35">
      <c r="A770" s="7"/>
      <c r="B770" s="7"/>
      <c r="C770" s="7"/>
      <c r="D770" s="7"/>
      <c r="E770" s="11"/>
      <c r="F770" s="15"/>
      <c r="G770" s="15"/>
      <c r="H770" s="15"/>
      <c r="I770" s="15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8" x14ac:dyDescent="0.35">
      <c r="A771" s="7"/>
      <c r="B771" s="7"/>
      <c r="C771" s="7"/>
      <c r="D771" s="7"/>
      <c r="E771" s="11"/>
      <c r="F771" s="15"/>
      <c r="G771" s="15"/>
      <c r="H771" s="15"/>
      <c r="I771" s="15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8" x14ac:dyDescent="0.35">
      <c r="A772" s="7"/>
      <c r="B772" s="7"/>
      <c r="C772" s="7"/>
      <c r="D772" s="7"/>
      <c r="E772" s="11"/>
      <c r="F772" s="15"/>
      <c r="G772" s="15"/>
      <c r="H772" s="15"/>
      <c r="I772" s="15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8" x14ac:dyDescent="0.35">
      <c r="A773" s="7"/>
      <c r="B773" s="7"/>
      <c r="C773" s="7"/>
      <c r="D773" s="7"/>
      <c r="E773" s="11"/>
      <c r="F773" s="15"/>
      <c r="G773" s="15"/>
      <c r="H773" s="15"/>
      <c r="I773" s="15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8" x14ac:dyDescent="0.35">
      <c r="A774" s="7"/>
      <c r="B774" s="7"/>
      <c r="C774" s="7"/>
      <c r="D774" s="7"/>
      <c r="E774" s="11"/>
      <c r="F774" s="15"/>
      <c r="G774" s="15"/>
      <c r="H774" s="15"/>
      <c r="I774" s="15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8" x14ac:dyDescent="0.35">
      <c r="A775" s="7"/>
      <c r="B775" s="7"/>
      <c r="C775" s="7"/>
      <c r="D775" s="7"/>
      <c r="E775" s="11"/>
      <c r="F775" s="15"/>
      <c r="G775" s="15"/>
      <c r="H775" s="15"/>
      <c r="I775" s="15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8" x14ac:dyDescent="0.35">
      <c r="A776" s="7"/>
      <c r="B776" s="7"/>
      <c r="C776" s="7"/>
      <c r="D776" s="7"/>
      <c r="E776" s="11"/>
      <c r="F776" s="15"/>
      <c r="G776" s="15"/>
      <c r="H776" s="15"/>
      <c r="I776" s="15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8" x14ac:dyDescent="0.35">
      <c r="A777" s="7"/>
      <c r="B777" s="7"/>
      <c r="C777" s="7"/>
      <c r="D777" s="7"/>
      <c r="E777" s="11"/>
      <c r="F777" s="15"/>
      <c r="G777" s="15"/>
      <c r="H777" s="15"/>
      <c r="I777" s="15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8" x14ac:dyDescent="0.35">
      <c r="A778" s="7"/>
      <c r="B778" s="7"/>
      <c r="C778" s="7"/>
      <c r="D778" s="7"/>
      <c r="E778" s="11"/>
      <c r="F778" s="15"/>
      <c r="G778" s="15"/>
      <c r="H778" s="15"/>
      <c r="I778" s="15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8" x14ac:dyDescent="0.35">
      <c r="A779" s="7"/>
      <c r="B779" s="7"/>
      <c r="C779" s="7"/>
      <c r="D779" s="7"/>
      <c r="E779" s="11"/>
      <c r="F779" s="15"/>
      <c r="G779" s="15"/>
      <c r="H779" s="15"/>
      <c r="I779" s="15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8" x14ac:dyDescent="0.35">
      <c r="A780" s="7"/>
      <c r="B780" s="7"/>
      <c r="C780" s="7"/>
      <c r="D780" s="7"/>
      <c r="E780" s="11"/>
      <c r="F780" s="15"/>
      <c r="G780" s="15"/>
      <c r="H780" s="15"/>
      <c r="I780" s="15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8" x14ac:dyDescent="0.35">
      <c r="A781" s="7"/>
      <c r="B781" s="7"/>
      <c r="C781" s="7"/>
      <c r="D781" s="7"/>
      <c r="E781" s="11"/>
      <c r="F781" s="15"/>
      <c r="G781" s="15"/>
      <c r="H781" s="15"/>
      <c r="I781" s="15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8" x14ac:dyDescent="0.35">
      <c r="A782" s="7"/>
      <c r="B782" s="7"/>
      <c r="C782" s="7"/>
      <c r="D782" s="7"/>
      <c r="E782" s="11"/>
      <c r="F782" s="15"/>
      <c r="G782" s="15"/>
      <c r="H782" s="15"/>
      <c r="I782" s="15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8" x14ac:dyDescent="0.35">
      <c r="A783" s="7"/>
      <c r="B783" s="7"/>
      <c r="C783" s="7"/>
      <c r="D783" s="7"/>
      <c r="E783" s="11"/>
      <c r="F783" s="15"/>
      <c r="G783" s="15"/>
      <c r="H783" s="15"/>
      <c r="I783" s="15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8" x14ac:dyDescent="0.35">
      <c r="A784" s="7"/>
      <c r="B784" s="7"/>
      <c r="C784" s="7"/>
      <c r="D784" s="7"/>
      <c r="E784" s="11"/>
      <c r="F784" s="15"/>
      <c r="G784" s="15"/>
      <c r="H784" s="15"/>
      <c r="I784" s="15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8" x14ac:dyDescent="0.35">
      <c r="A785" s="7"/>
      <c r="B785" s="7"/>
      <c r="C785" s="7"/>
      <c r="D785" s="7"/>
      <c r="E785" s="11"/>
      <c r="F785" s="15"/>
      <c r="G785" s="15"/>
      <c r="H785" s="15"/>
      <c r="I785" s="15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8" x14ac:dyDescent="0.35">
      <c r="A786" s="7"/>
      <c r="B786" s="7"/>
      <c r="C786" s="7"/>
      <c r="D786" s="7"/>
      <c r="E786" s="11"/>
      <c r="F786" s="15"/>
      <c r="G786" s="15"/>
      <c r="H786" s="15"/>
      <c r="I786" s="15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8" x14ac:dyDescent="0.35">
      <c r="A787" s="7"/>
      <c r="B787" s="7"/>
      <c r="C787" s="7"/>
      <c r="D787" s="7"/>
      <c r="E787" s="11"/>
      <c r="F787" s="15"/>
      <c r="G787" s="15"/>
      <c r="H787" s="15"/>
      <c r="I787" s="15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8" x14ac:dyDescent="0.35">
      <c r="A788" s="7"/>
      <c r="B788" s="7"/>
      <c r="C788" s="7"/>
      <c r="D788" s="7"/>
      <c r="E788" s="11"/>
      <c r="F788" s="15"/>
      <c r="G788" s="15"/>
      <c r="H788" s="15"/>
      <c r="I788" s="15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8" x14ac:dyDescent="0.35">
      <c r="A789" s="7"/>
      <c r="B789" s="7"/>
      <c r="C789" s="7"/>
      <c r="D789" s="7"/>
      <c r="E789" s="11"/>
      <c r="F789" s="15"/>
      <c r="G789" s="15"/>
      <c r="H789" s="15"/>
      <c r="I789" s="15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8" x14ac:dyDescent="0.35">
      <c r="A790" s="7"/>
      <c r="B790" s="7"/>
      <c r="C790" s="7"/>
      <c r="D790" s="7"/>
      <c r="E790" s="11"/>
      <c r="F790" s="15"/>
      <c r="G790" s="15"/>
      <c r="H790" s="15"/>
      <c r="I790" s="15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8" x14ac:dyDescent="0.35">
      <c r="A791" s="7"/>
      <c r="B791" s="7"/>
      <c r="C791" s="7"/>
      <c r="D791" s="7"/>
      <c r="E791" s="11"/>
      <c r="F791" s="15"/>
      <c r="G791" s="15"/>
      <c r="H791" s="15"/>
      <c r="I791" s="15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8" x14ac:dyDescent="0.35">
      <c r="A792" s="7"/>
      <c r="B792" s="7"/>
      <c r="C792" s="7"/>
      <c r="D792" s="7"/>
      <c r="E792" s="11"/>
      <c r="F792" s="15"/>
      <c r="G792" s="15"/>
      <c r="H792" s="15"/>
      <c r="I792" s="15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8" x14ac:dyDescent="0.35">
      <c r="A793" s="7"/>
      <c r="B793" s="7"/>
      <c r="C793" s="7"/>
      <c r="D793" s="7"/>
      <c r="E793" s="11"/>
      <c r="F793" s="15"/>
      <c r="G793" s="15"/>
      <c r="H793" s="15"/>
      <c r="I793" s="15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8" x14ac:dyDescent="0.35">
      <c r="A794" s="7"/>
      <c r="B794" s="7"/>
      <c r="C794" s="7"/>
      <c r="D794" s="7"/>
      <c r="E794" s="11"/>
      <c r="F794" s="15"/>
      <c r="G794" s="15"/>
      <c r="H794" s="15"/>
      <c r="I794" s="15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8" x14ac:dyDescent="0.35">
      <c r="A795" s="7"/>
      <c r="B795" s="7"/>
      <c r="C795" s="7"/>
      <c r="D795" s="7"/>
      <c r="E795" s="11"/>
      <c r="F795" s="15"/>
      <c r="G795" s="15"/>
      <c r="H795" s="15"/>
      <c r="I795" s="15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8" x14ac:dyDescent="0.35">
      <c r="A796" s="7"/>
      <c r="B796" s="7"/>
      <c r="C796" s="7"/>
      <c r="D796" s="7"/>
      <c r="E796" s="11"/>
      <c r="F796" s="15"/>
      <c r="G796" s="15"/>
      <c r="H796" s="15"/>
      <c r="I796" s="15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8" x14ac:dyDescent="0.35">
      <c r="A797" s="7"/>
      <c r="B797" s="7"/>
      <c r="C797" s="7"/>
      <c r="D797" s="7"/>
      <c r="E797" s="11"/>
      <c r="F797" s="15"/>
      <c r="G797" s="15"/>
      <c r="H797" s="15"/>
      <c r="I797" s="15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8" x14ac:dyDescent="0.35">
      <c r="A798" s="7"/>
      <c r="B798" s="7"/>
      <c r="C798" s="7"/>
      <c r="D798" s="7"/>
      <c r="E798" s="11"/>
      <c r="F798" s="15"/>
      <c r="G798" s="15"/>
      <c r="H798" s="15"/>
      <c r="I798" s="15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8" x14ac:dyDescent="0.35">
      <c r="A799" s="7"/>
      <c r="B799" s="7"/>
      <c r="C799" s="7"/>
      <c r="D799" s="7"/>
      <c r="E799" s="11"/>
      <c r="F799" s="15"/>
      <c r="G799" s="15"/>
      <c r="H799" s="15"/>
      <c r="I799" s="15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8" x14ac:dyDescent="0.35">
      <c r="A800" s="7"/>
      <c r="B800" s="7"/>
      <c r="C800" s="7"/>
      <c r="D800" s="7"/>
      <c r="E800" s="11"/>
      <c r="F800" s="15"/>
      <c r="G800" s="15"/>
      <c r="H800" s="15"/>
      <c r="I800" s="15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8" x14ac:dyDescent="0.35">
      <c r="A801" s="7"/>
      <c r="B801" s="7"/>
      <c r="C801" s="7"/>
      <c r="D801" s="7"/>
      <c r="E801" s="11"/>
      <c r="F801" s="15"/>
      <c r="G801" s="15"/>
      <c r="H801" s="15"/>
      <c r="I801" s="15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8" x14ac:dyDescent="0.35">
      <c r="A802" s="7"/>
      <c r="B802" s="7"/>
      <c r="C802" s="7"/>
      <c r="D802" s="7"/>
      <c r="E802" s="11"/>
      <c r="F802" s="15"/>
      <c r="G802" s="15"/>
      <c r="H802" s="15"/>
      <c r="I802" s="15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8" x14ac:dyDescent="0.35">
      <c r="A803" s="7"/>
      <c r="B803" s="7"/>
      <c r="C803" s="7"/>
      <c r="D803" s="7"/>
      <c r="E803" s="11"/>
      <c r="F803" s="15"/>
      <c r="G803" s="15"/>
      <c r="H803" s="15"/>
      <c r="I803" s="15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8" x14ac:dyDescent="0.35">
      <c r="A804" s="7"/>
      <c r="B804" s="7"/>
      <c r="C804" s="7"/>
      <c r="D804" s="7"/>
      <c r="E804" s="11"/>
      <c r="F804" s="15"/>
      <c r="G804" s="15"/>
      <c r="H804" s="15"/>
      <c r="I804" s="15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8" x14ac:dyDescent="0.35">
      <c r="A805" s="7"/>
      <c r="B805" s="7"/>
      <c r="C805" s="7"/>
      <c r="D805" s="7"/>
      <c r="E805" s="11"/>
      <c r="F805" s="15"/>
      <c r="G805" s="15"/>
      <c r="H805" s="15"/>
      <c r="I805" s="15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8" x14ac:dyDescent="0.35">
      <c r="A806" s="7"/>
      <c r="B806" s="7"/>
      <c r="C806" s="7"/>
      <c r="D806" s="7"/>
      <c r="E806" s="11"/>
      <c r="F806" s="15"/>
      <c r="G806" s="15"/>
      <c r="H806" s="15"/>
      <c r="I806" s="15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8" x14ac:dyDescent="0.35">
      <c r="A807" s="7"/>
      <c r="B807" s="7"/>
      <c r="C807" s="7"/>
      <c r="D807" s="7"/>
      <c r="E807" s="11"/>
      <c r="F807" s="15"/>
      <c r="G807" s="15"/>
      <c r="H807" s="15"/>
      <c r="I807" s="15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8" x14ac:dyDescent="0.35">
      <c r="A808" s="7"/>
      <c r="B808" s="7"/>
      <c r="C808" s="7"/>
      <c r="D808" s="7"/>
      <c r="E808" s="11"/>
      <c r="F808" s="15"/>
      <c r="G808" s="15"/>
      <c r="H808" s="15"/>
      <c r="I808" s="15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8" x14ac:dyDescent="0.35">
      <c r="A809" s="7"/>
      <c r="B809" s="7"/>
      <c r="C809" s="7"/>
      <c r="D809" s="7"/>
      <c r="E809" s="11"/>
      <c r="F809" s="15"/>
      <c r="G809" s="15"/>
      <c r="H809" s="15"/>
      <c r="I809" s="15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8" x14ac:dyDescent="0.35">
      <c r="A810" s="7"/>
      <c r="B810" s="7"/>
      <c r="C810" s="7"/>
      <c r="D810" s="7"/>
      <c r="E810" s="11"/>
      <c r="F810" s="15"/>
      <c r="G810" s="15"/>
      <c r="H810" s="15"/>
      <c r="I810" s="15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8" x14ac:dyDescent="0.35">
      <c r="A811" s="7"/>
      <c r="B811" s="7"/>
      <c r="C811" s="7"/>
      <c r="D811" s="7"/>
      <c r="E811" s="11"/>
      <c r="F811" s="15"/>
      <c r="G811" s="15"/>
      <c r="H811" s="15"/>
      <c r="I811" s="15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8" x14ac:dyDescent="0.35">
      <c r="A812" s="7"/>
      <c r="B812" s="7"/>
      <c r="C812" s="7"/>
      <c r="D812" s="7"/>
      <c r="E812" s="11"/>
      <c r="F812" s="15"/>
      <c r="G812" s="15"/>
      <c r="H812" s="15"/>
      <c r="I812" s="15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8" x14ac:dyDescent="0.35">
      <c r="A813" s="7"/>
      <c r="B813" s="7"/>
      <c r="C813" s="7"/>
      <c r="D813" s="7"/>
      <c r="E813" s="11"/>
      <c r="F813" s="15"/>
      <c r="G813" s="15"/>
      <c r="H813" s="15"/>
      <c r="I813" s="15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8" x14ac:dyDescent="0.35">
      <c r="A814" s="7"/>
      <c r="B814" s="7"/>
      <c r="C814" s="7"/>
      <c r="D814" s="7"/>
      <c r="E814" s="11"/>
      <c r="F814" s="15"/>
      <c r="G814" s="15"/>
      <c r="H814" s="15"/>
      <c r="I814" s="15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8" x14ac:dyDescent="0.35">
      <c r="A815" s="7"/>
      <c r="B815" s="7"/>
      <c r="C815" s="7"/>
      <c r="D815" s="7"/>
      <c r="E815" s="11"/>
      <c r="F815" s="15"/>
      <c r="G815" s="15"/>
      <c r="H815" s="15"/>
      <c r="I815" s="15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8" x14ac:dyDescent="0.35">
      <c r="A816" s="7"/>
      <c r="B816" s="7"/>
      <c r="C816" s="7"/>
      <c r="D816" s="7"/>
      <c r="E816" s="11"/>
      <c r="F816" s="15"/>
      <c r="G816" s="15"/>
      <c r="H816" s="15"/>
      <c r="I816" s="15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8" x14ac:dyDescent="0.35">
      <c r="A817" s="7"/>
      <c r="B817" s="7"/>
      <c r="C817" s="7"/>
      <c r="D817" s="7"/>
      <c r="E817" s="11"/>
      <c r="F817" s="15"/>
      <c r="G817" s="15"/>
      <c r="H817" s="15"/>
      <c r="I817" s="15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8" x14ac:dyDescent="0.35">
      <c r="A818" s="7"/>
      <c r="B818" s="7"/>
      <c r="C818" s="7"/>
      <c r="D818" s="7"/>
      <c r="E818" s="11"/>
      <c r="F818" s="15"/>
      <c r="G818" s="15"/>
      <c r="H818" s="15"/>
      <c r="I818" s="15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8" x14ac:dyDescent="0.35">
      <c r="A819" s="7"/>
      <c r="B819" s="7"/>
      <c r="C819" s="7"/>
      <c r="D819" s="7"/>
      <c r="E819" s="11"/>
      <c r="F819" s="15"/>
      <c r="G819" s="15"/>
      <c r="H819" s="15"/>
      <c r="I819" s="15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8" x14ac:dyDescent="0.35">
      <c r="A820" s="7"/>
      <c r="B820" s="7"/>
      <c r="C820" s="7"/>
      <c r="D820" s="7"/>
      <c r="E820" s="11"/>
      <c r="F820" s="15"/>
      <c r="G820" s="15"/>
      <c r="H820" s="15"/>
      <c r="I820" s="15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8" x14ac:dyDescent="0.35">
      <c r="A821" s="7"/>
      <c r="B821" s="7"/>
      <c r="C821" s="7"/>
      <c r="D821" s="7"/>
      <c r="E821" s="11"/>
      <c r="F821" s="15"/>
      <c r="G821" s="15"/>
      <c r="H821" s="15"/>
      <c r="I821" s="15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8" x14ac:dyDescent="0.35">
      <c r="A822" s="7"/>
      <c r="B822" s="7"/>
      <c r="C822" s="7"/>
      <c r="D822" s="7"/>
      <c r="E822" s="11"/>
      <c r="F822" s="15"/>
      <c r="G822" s="15"/>
      <c r="H822" s="15"/>
      <c r="I822" s="15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8" x14ac:dyDescent="0.35">
      <c r="A823" s="7"/>
      <c r="B823" s="7"/>
      <c r="C823" s="7"/>
      <c r="D823" s="7"/>
      <c r="E823" s="11"/>
      <c r="F823" s="15"/>
      <c r="G823" s="15"/>
      <c r="H823" s="15"/>
      <c r="I823" s="15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8" x14ac:dyDescent="0.35">
      <c r="A824" s="7"/>
      <c r="B824" s="7"/>
      <c r="C824" s="7"/>
      <c r="D824" s="7"/>
      <c r="E824" s="11"/>
      <c r="F824" s="15"/>
      <c r="G824" s="15"/>
      <c r="H824" s="15"/>
      <c r="I824" s="15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8" x14ac:dyDescent="0.35">
      <c r="A825" s="7"/>
      <c r="B825" s="7"/>
      <c r="C825" s="7"/>
      <c r="D825" s="7"/>
      <c r="E825" s="11"/>
      <c r="F825" s="15"/>
      <c r="G825" s="15"/>
      <c r="H825" s="15"/>
      <c r="I825" s="15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8" x14ac:dyDescent="0.35">
      <c r="A826" s="7"/>
      <c r="B826" s="7"/>
      <c r="C826" s="7"/>
      <c r="D826" s="7"/>
      <c r="E826" s="11"/>
      <c r="F826" s="15"/>
      <c r="G826" s="15"/>
      <c r="H826" s="15"/>
      <c r="I826" s="15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8" x14ac:dyDescent="0.35">
      <c r="A827" s="7"/>
      <c r="B827" s="7"/>
      <c r="C827" s="7"/>
      <c r="D827" s="7"/>
      <c r="E827" s="11"/>
      <c r="F827" s="15"/>
      <c r="G827" s="15"/>
      <c r="H827" s="15"/>
      <c r="I827" s="15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8" x14ac:dyDescent="0.35">
      <c r="A828" s="7"/>
      <c r="B828" s="7"/>
      <c r="C828" s="7"/>
      <c r="D828" s="7"/>
      <c r="E828" s="11"/>
      <c r="F828" s="15"/>
      <c r="G828" s="15"/>
      <c r="H828" s="15"/>
      <c r="I828" s="15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8" x14ac:dyDescent="0.35">
      <c r="A829" s="7"/>
      <c r="B829" s="7"/>
      <c r="C829" s="7"/>
      <c r="D829" s="7"/>
      <c r="E829" s="11"/>
      <c r="F829" s="15"/>
      <c r="G829" s="15"/>
      <c r="H829" s="15"/>
      <c r="I829" s="15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8" x14ac:dyDescent="0.35">
      <c r="A830" s="7"/>
      <c r="B830" s="7"/>
      <c r="C830" s="7"/>
      <c r="D830" s="7"/>
      <c r="E830" s="11"/>
      <c r="F830" s="15"/>
      <c r="G830" s="15"/>
      <c r="H830" s="15"/>
      <c r="I830" s="15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8" x14ac:dyDescent="0.35">
      <c r="A831" s="7"/>
      <c r="B831" s="7"/>
      <c r="C831" s="7"/>
      <c r="D831" s="7"/>
      <c r="E831" s="11"/>
      <c r="F831" s="15"/>
      <c r="G831" s="15"/>
      <c r="H831" s="15"/>
      <c r="I831" s="15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8" x14ac:dyDescent="0.35">
      <c r="A832" s="7"/>
      <c r="B832" s="7"/>
      <c r="C832" s="7"/>
      <c r="D832" s="7"/>
      <c r="E832" s="11"/>
      <c r="F832" s="15"/>
      <c r="G832" s="15"/>
      <c r="H832" s="15"/>
      <c r="I832" s="15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8" x14ac:dyDescent="0.35">
      <c r="A833" s="7"/>
      <c r="B833" s="7"/>
      <c r="C833" s="7"/>
      <c r="D833" s="7"/>
      <c r="E833" s="11"/>
      <c r="F833" s="15"/>
      <c r="G833" s="15"/>
      <c r="H833" s="15"/>
      <c r="I833" s="15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8" x14ac:dyDescent="0.35">
      <c r="A834" s="7"/>
      <c r="B834" s="7"/>
      <c r="C834" s="7"/>
      <c r="D834" s="7"/>
      <c r="E834" s="11"/>
      <c r="F834" s="15"/>
      <c r="G834" s="15"/>
      <c r="H834" s="15"/>
      <c r="I834" s="15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8" x14ac:dyDescent="0.35">
      <c r="A835" s="7"/>
      <c r="B835" s="7"/>
      <c r="C835" s="7"/>
      <c r="D835" s="7"/>
      <c r="E835" s="11"/>
      <c r="F835" s="15"/>
      <c r="G835" s="15"/>
      <c r="H835" s="15"/>
      <c r="I835" s="15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8" x14ac:dyDescent="0.35">
      <c r="A836" s="7"/>
      <c r="B836" s="7"/>
      <c r="C836" s="7"/>
      <c r="D836" s="7"/>
      <c r="E836" s="11"/>
      <c r="F836" s="15"/>
      <c r="G836" s="15"/>
      <c r="H836" s="15"/>
      <c r="I836" s="15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8" x14ac:dyDescent="0.35">
      <c r="A837" s="7"/>
      <c r="B837" s="7"/>
      <c r="C837" s="7"/>
      <c r="D837" s="7"/>
      <c r="E837" s="11"/>
      <c r="F837" s="15"/>
      <c r="G837" s="15"/>
      <c r="H837" s="15"/>
      <c r="I837" s="15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8" x14ac:dyDescent="0.35">
      <c r="A838" s="7"/>
      <c r="B838" s="7"/>
      <c r="C838" s="7"/>
      <c r="D838" s="7"/>
      <c r="E838" s="11"/>
      <c r="F838" s="15"/>
      <c r="G838" s="15"/>
      <c r="H838" s="15"/>
      <c r="I838" s="15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8" x14ac:dyDescent="0.35">
      <c r="A839" s="7"/>
      <c r="B839" s="7"/>
      <c r="C839" s="7"/>
      <c r="D839" s="7"/>
      <c r="E839" s="11"/>
      <c r="F839" s="15"/>
      <c r="G839" s="15"/>
      <c r="H839" s="15"/>
      <c r="I839" s="15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8" x14ac:dyDescent="0.35">
      <c r="A840" s="7"/>
      <c r="B840" s="7"/>
      <c r="C840" s="7"/>
      <c r="D840" s="7"/>
      <c r="E840" s="11"/>
      <c r="F840" s="15"/>
      <c r="G840" s="15"/>
      <c r="H840" s="15"/>
      <c r="I840" s="15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8" x14ac:dyDescent="0.35">
      <c r="A841" s="7"/>
      <c r="B841" s="7"/>
      <c r="C841" s="7"/>
      <c r="D841" s="7"/>
      <c r="E841" s="11"/>
      <c r="F841" s="15"/>
      <c r="G841" s="15"/>
      <c r="H841" s="15"/>
      <c r="I841" s="15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8" x14ac:dyDescent="0.35">
      <c r="A842" s="7"/>
      <c r="B842" s="7"/>
      <c r="C842" s="7"/>
      <c r="D842" s="7"/>
      <c r="E842" s="11"/>
      <c r="F842" s="15"/>
      <c r="G842" s="15"/>
      <c r="H842" s="15"/>
      <c r="I842" s="15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8" x14ac:dyDescent="0.35">
      <c r="A843" s="7"/>
      <c r="B843" s="7"/>
      <c r="C843" s="7"/>
      <c r="D843" s="7"/>
      <c r="E843" s="11"/>
      <c r="F843" s="15"/>
      <c r="G843" s="15"/>
      <c r="H843" s="15"/>
      <c r="I843" s="15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8" x14ac:dyDescent="0.35">
      <c r="A844" s="7"/>
      <c r="B844" s="7"/>
      <c r="C844" s="7"/>
      <c r="D844" s="7"/>
      <c r="E844" s="11"/>
      <c r="F844" s="15"/>
      <c r="G844" s="15"/>
      <c r="H844" s="15"/>
      <c r="I844" s="15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8" x14ac:dyDescent="0.35">
      <c r="A845" s="7"/>
      <c r="B845" s="7"/>
      <c r="C845" s="7"/>
      <c r="D845" s="7"/>
      <c r="E845" s="11"/>
      <c r="F845" s="15"/>
      <c r="G845" s="15"/>
      <c r="H845" s="15"/>
      <c r="I845" s="15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8" x14ac:dyDescent="0.35">
      <c r="A846" s="7"/>
      <c r="B846" s="7"/>
      <c r="C846" s="7"/>
      <c r="D846" s="7"/>
      <c r="E846" s="11"/>
      <c r="F846" s="15"/>
      <c r="G846" s="15"/>
      <c r="H846" s="15"/>
      <c r="I846" s="15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8" x14ac:dyDescent="0.35">
      <c r="A847" s="7"/>
      <c r="B847" s="7"/>
      <c r="C847" s="7"/>
      <c r="D847" s="7"/>
      <c r="E847" s="11"/>
      <c r="F847" s="15"/>
      <c r="G847" s="15"/>
      <c r="H847" s="15"/>
      <c r="I847" s="15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8" x14ac:dyDescent="0.35">
      <c r="A848" s="7"/>
      <c r="B848" s="7"/>
      <c r="C848" s="7"/>
      <c r="D848" s="7"/>
      <c r="E848" s="11"/>
      <c r="F848" s="15"/>
      <c r="G848" s="15"/>
      <c r="H848" s="15"/>
      <c r="I848" s="15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8" x14ac:dyDescent="0.35">
      <c r="A849" s="7"/>
      <c r="B849" s="7"/>
      <c r="C849" s="7"/>
      <c r="D849" s="7"/>
      <c r="E849" s="11"/>
      <c r="F849" s="15"/>
      <c r="G849" s="15"/>
      <c r="H849" s="15"/>
      <c r="I849" s="15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8" x14ac:dyDescent="0.35">
      <c r="A850" s="7"/>
      <c r="B850" s="7"/>
      <c r="C850" s="7"/>
      <c r="D850" s="7"/>
      <c r="E850" s="11"/>
      <c r="F850" s="15"/>
      <c r="G850" s="15"/>
      <c r="H850" s="15"/>
      <c r="I850" s="15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8" x14ac:dyDescent="0.35">
      <c r="A851" s="7"/>
      <c r="B851" s="7"/>
      <c r="C851" s="7"/>
      <c r="D851" s="7"/>
      <c r="E851" s="11"/>
      <c r="F851" s="15"/>
      <c r="G851" s="15"/>
      <c r="H851" s="15"/>
      <c r="I851" s="15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8" x14ac:dyDescent="0.35">
      <c r="A852" s="7"/>
      <c r="B852" s="7"/>
      <c r="C852" s="7"/>
      <c r="D852" s="7"/>
      <c r="E852" s="11"/>
      <c r="F852" s="15"/>
      <c r="G852" s="15"/>
      <c r="H852" s="15"/>
      <c r="I852" s="15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8" x14ac:dyDescent="0.35">
      <c r="A853" s="7"/>
      <c r="B853" s="7"/>
      <c r="C853" s="7"/>
      <c r="D853" s="7"/>
      <c r="E853" s="11"/>
      <c r="F853" s="15"/>
      <c r="G853" s="15"/>
      <c r="H853" s="15"/>
      <c r="I853" s="15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8" x14ac:dyDescent="0.35">
      <c r="A854" s="7"/>
      <c r="B854" s="7"/>
      <c r="C854" s="7"/>
      <c r="D854" s="7"/>
      <c r="E854" s="11"/>
      <c r="F854" s="15"/>
      <c r="G854" s="15"/>
      <c r="H854" s="15"/>
      <c r="I854" s="15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8" x14ac:dyDescent="0.35">
      <c r="A855" s="7"/>
      <c r="B855" s="7"/>
      <c r="C855" s="7"/>
      <c r="D855" s="7"/>
      <c r="E855" s="11"/>
      <c r="F855" s="15"/>
      <c r="G855" s="15"/>
      <c r="H855" s="15"/>
      <c r="I855" s="15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8" x14ac:dyDescent="0.35">
      <c r="A856" s="7"/>
      <c r="B856" s="7"/>
      <c r="C856" s="7"/>
      <c r="D856" s="7"/>
      <c r="E856" s="11"/>
      <c r="F856" s="15"/>
      <c r="G856" s="15"/>
      <c r="H856" s="15"/>
      <c r="I856" s="15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8" x14ac:dyDescent="0.35">
      <c r="A857" s="7"/>
      <c r="B857" s="7"/>
      <c r="C857" s="7"/>
      <c r="D857" s="7"/>
      <c r="E857" s="11"/>
      <c r="F857" s="15"/>
      <c r="G857" s="15"/>
      <c r="H857" s="15"/>
      <c r="I857" s="15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8" x14ac:dyDescent="0.35">
      <c r="A858" s="7"/>
      <c r="B858" s="7"/>
      <c r="C858" s="7"/>
      <c r="D858" s="7"/>
      <c r="E858" s="11"/>
      <c r="F858" s="15"/>
      <c r="G858" s="15"/>
      <c r="H858" s="15"/>
      <c r="I858" s="15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8" x14ac:dyDescent="0.35">
      <c r="A859" s="7"/>
      <c r="B859" s="7"/>
      <c r="C859" s="7"/>
      <c r="D859" s="7"/>
      <c r="E859" s="11"/>
      <c r="F859" s="15"/>
      <c r="G859" s="15"/>
      <c r="H859" s="15"/>
      <c r="I859" s="15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8" x14ac:dyDescent="0.35">
      <c r="A860" s="7"/>
      <c r="B860" s="7"/>
      <c r="C860" s="7"/>
      <c r="D860" s="7"/>
      <c r="E860" s="11"/>
      <c r="F860" s="15"/>
      <c r="G860" s="15"/>
      <c r="H860" s="15"/>
      <c r="I860" s="15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8" x14ac:dyDescent="0.35">
      <c r="A861" s="7"/>
      <c r="B861" s="7"/>
      <c r="C861" s="7"/>
      <c r="D861" s="7"/>
      <c r="E861" s="11"/>
      <c r="F861" s="15"/>
      <c r="G861" s="15"/>
      <c r="H861" s="15"/>
      <c r="I861" s="15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8" x14ac:dyDescent="0.35">
      <c r="A862" s="7"/>
      <c r="B862" s="7"/>
      <c r="C862" s="7"/>
      <c r="D862" s="7"/>
      <c r="E862" s="11"/>
      <c r="F862" s="15"/>
      <c r="G862" s="15"/>
      <c r="H862" s="15"/>
      <c r="I862" s="15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8" x14ac:dyDescent="0.35">
      <c r="A863" s="7"/>
      <c r="B863" s="7"/>
      <c r="C863" s="7"/>
      <c r="D863" s="7"/>
      <c r="E863" s="11"/>
      <c r="F863" s="15"/>
      <c r="G863" s="15"/>
      <c r="H863" s="15"/>
      <c r="I863" s="15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8" x14ac:dyDescent="0.35">
      <c r="A864" s="7"/>
      <c r="B864" s="7"/>
      <c r="C864" s="7"/>
      <c r="D864" s="7"/>
      <c r="E864" s="11"/>
      <c r="F864" s="15"/>
      <c r="G864" s="15"/>
      <c r="H864" s="15"/>
      <c r="I864" s="15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8" x14ac:dyDescent="0.35">
      <c r="A865" s="7"/>
      <c r="B865" s="7"/>
      <c r="C865" s="7"/>
      <c r="D865" s="7"/>
      <c r="E865" s="11"/>
      <c r="F865" s="15"/>
      <c r="G865" s="15"/>
      <c r="H865" s="15"/>
      <c r="I865" s="15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8" x14ac:dyDescent="0.35">
      <c r="A866" s="7"/>
      <c r="B866" s="7"/>
      <c r="C866" s="7"/>
      <c r="D866" s="7"/>
      <c r="E866" s="11"/>
      <c r="F866" s="15"/>
      <c r="G866" s="15"/>
      <c r="H866" s="15"/>
      <c r="I866" s="15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8" x14ac:dyDescent="0.35">
      <c r="A867" s="7"/>
      <c r="B867" s="7"/>
      <c r="C867" s="7"/>
      <c r="D867" s="7"/>
      <c r="E867" s="11"/>
      <c r="F867" s="15"/>
      <c r="G867" s="15"/>
      <c r="H867" s="15"/>
      <c r="I867" s="15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8" x14ac:dyDescent="0.35">
      <c r="A868" s="7"/>
      <c r="B868" s="7"/>
      <c r="C868" s="7"/>
      <c r="D868" s="7"/>
      <c r="E868" s="11"/>
      <c r="F868" s="15"/>
      <c r="G868" s="15"/>
      <c r="H868" s="15"/>
      <c r="I868" s="15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8" x14ac:dyDescent="0.35">
      <c r="A869" s="7"/>
      <c r="B869" s="7"/>
      <c r="C869" s="7"/>
      <c r="D869" s="7"/>
      <c r="E869" s="11"/>
      <c r="F869" s="15"/>
      <c r="G869" s="15"/>
      <c r="H869" s="15"/>
      <c r="I869" s="15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8" x14ac:dyDescent="0.35">
      <c r="A870" s="7"/>
      <c r="B870" s="7"/>
      <c r="C870" s="7"/>
      <c r="D870" s="7"/>
      <c r="E870" s="11"/>
      <c r="F870" s="15"/>
      <c r="G870" s="15"/>
      <c r="H870" s="15"/>
      <c r="I870" s="15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8" x14ac:dyDescent="0.35">
      <c r="A871" s="7"/>
      <c r="B871" s="7"/>
      <c r="C871" s="7"/>
      <c r="D871" s="7"/>
      <c r="E871" s="11"/>
      <c r="F871" s="15"/>
      <c r="G871" s="15"/>
      <c r="H871" s="15"/>
      <c r="I871" s="15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8" x14ac:dyDescent="0.35">
      <c r="A872" s="7"/>
      <c r="B872" s="7"/>
      <c r="C872" s="7"/>
      <c r="D872" s="7"/>
      <c r="E872" s="11"/>
      <c r="F872" s="15"/>
      <c r="G872" s="15"/>
      <c r="H872" s="15"/>
      <c r="I872" s="15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8" x14ac:dyDescent="0.35">
      <c r="A873" s="7"/>
      <c r="B873" s="7"/>
      <c r="C873" s="7"/>
      <c r="D873" s="7"/>
      <c r="E873" s="11"/>
      <c r="F873" s="15"/>
      <c r="G873" s="15"/>
      <c r="H873" s="15"/>
      <c r="I873" s="15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8" x14ac:dyDescent="0.35">
      <c r="A874" s="7"/>
      <c r="B874" s="7"/>
      <c r="C874" s="7"/>
      <c r="D874" s="7"/>
      <c r="E874" s="11"/>
      <c r="F874" s="15"/>
      <c r="G874" s="15"/>
      <c r="H874" s="15"/>
      <c r="I874" s="15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8" x14ac:dyDescent="0.35">
      <c r="A875" s="7"/>
      <c r="B875" s="7"/>
      <c r="C875" s="7"/>
      <c r="D875" s="7"/>
      <c r="E875" s="11"/>
      <c r="F875" s="15"/>
      <c r="G875" s="15"/>
      <c r="H875" s="15"/>
      <c r="I875" s="15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8" x14ac:dyDescent="0.35">
      <c r="A876" s="7"/>
      <c r="B876" s="7"/>
      <c r="C876" s="7"/>
      <c r="D876" s="7"/>
      <c r="E876" s="11"/>
      <c r="F876" s="15"/>
      <c r="G876" s="15"/>
      <c r="H876" s="15"/>
      <c r="I876" s="15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8" x14ac:dyDescent="0.35">
      <c r="A877" s="7"/>
      <c r="B877" s="7"/>
      <c r="C877" s="7"/>
      <c r="D877" s="7"/>
      <c r="E877" s="11"/>
      <c r="F877" s="15"/>
      <c r="G877" s="15"/>
      <c r="H877" s="15"/>
      <c r="I877" s="15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8" x14ac:dyDescent="0.35">
      <c r="A878" s="7"/>
      <c r="B878" s="7"/>
      <c r="C878" s="7"/>
      <c r="D878" s="7"/>
      <c r="E878" s="11"/>
      <c r="F878" s="15"/>
      <c r="G878" s="15"/>
      <c r="H878" s="15"/>
      <c r="I878" s="15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8" x14ac:dyDescent="0.35">
      <c r="A879" s="7"/>
      <c r="B879" s="7"/>
      <c r="C879" s="7"/>
      <c r="D879" s="7"/>
      <c r="E879" s="11"/>
      <c r="F879" s="15"/>
      <c r="G879" s="15"/>
      <c r="H879" s="15"/>
      <c r="I879" s="15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8" x14ac:dyDescent="0.35">
      <c r="A880" s="7"/>
      <c r="B880" s="7"/>
      <c r="C880" s="7"/>
      <c r="D880" s="7"/>
      <c r="E880" s="11"/>
      <c r="F880" s="15"/>
      <c r="G880" s="15"/>
      <c r="H880" s="15"/>
      <c r="I880" s="15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8" x14ac:dyDescent="0.35">
      <c r="A881" s="7"/>
      <c r="B881" s="7"/>
      <c r="C881" s="7"/>
      <c r="D881" s="7"/>
      <c r="E881" s="11"/>
      <c r="F881" s="15"/>
      <c r="G881" s="15"/>
      <c r="H881" s="15"/>
      <c r="I881" s="15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8" x14ac:dyDescent="0.35">
      <c r="A882" s="7"/>
      <c r="B882" s="7"/>
      <c r="C882" s="7"/>
      <c r="D882" s="7"/>
      <c r="E882" s="11"/>
      <c r="F882" s="15"/>
      <c r="G882" s="15"/>
      <c r="H882" s="15"/>
      <c r="I882" s="15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8" x14ac:dyDescent="0.35">
      <c r="A883" s="7"/>
      <c r="B883" s="7"/>
      <c r="C883" s="7"/>
      <c r="D883" s="7"/>
      <c r="E883" s="11"/>
      <c r="F883" s="15"/>
      <c r="G883" s="15"/>
      <c r="H883" s="15"/>
      <c r="I883" s="15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8" x14ac:dyDescent="0.35">
      <c r="A884" s="7"/>
      <c r="B884" s="7"/>
      <c r="C884" s="7"/>
      <c r="D884" s="7"/>
      <c r="E884" s="11"/>
      <c r="F884" s="15"/>
      <c r="G884" s="15"/>
      <c r="H884" s="15"/>
      <c r="I884" s="15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8" x14ac:dyDescent="0.35">
      <c r="A885" s="7"/>
      <c r="B885" s="7"/>
      <c r="C885" s="7"/>
      <c r="D885" s="7"/>
      <c r="E885" s="11"/>
      <c r="F885" s="15"/>
      <c r="G885" s="15"/>
      <c r="H885" s="15"/>
      <c r="I885" s="15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8" x14ac:dyDescent="0.35">
      <c r="A886" s="7"/>
      <c r="B886" s="7"/>
      <c r="C886" s="7"/>
      <c r="D886" s="7"/>
      <c r="E886" s="11"/>
      <c r="F886" s="15"/>
      <c r="G886" s="15"/>
      <c r="H886" s="15"/>
      <c r="I886" s="15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8" x14ac:dyDescent="0.35">
      <c r="A887" s="7"/>
      <c r="B887" s="7"/>
      <c r="C887" s="7"/>
      <c r="D887" s="7"/>
      <c r="E887" s="11"/>
      <c r="F887" s="15"/>
      <c r="G887" s="15"/>
      <c r="H887" s="15"/>
      <c r="I887" s="15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8" x14ac:dyDescent="0.35">
      <c r="A888" s="7"/>
      <c r="B888" s="7"/>
      <c r="C888" s="7"/>
      <c r="D888" s="7"/>
      <c r="E888" s="11"/>
      <c r="F888" s="15"/>
      <c r="G888" s="15"/>
      <c r="H888" s="15"/>
      <c r="I888" s="15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8" x14ac:dyDescent="0.35">
      <c r="A889" s="7"/>
      <c r="B889" s="7"/>
      <c r="C889" s="7"/>
      <c r="D889" s="7"/>
      <c r="E889" s="11"/>
      <c r="F889" s="15"/>
      <c r="G889" s="15"/>
      <c r="H889" s="15"/>
      <c r="I889" s="15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8" x14ac:dyDescent="0.35">
      <c r="A890" s="7"/>
      <c r="B890" s="7"/>
      <c r="C890" s="7"/>
      <c r="D890" s="7"/>
      <c r="E890" s="11"/>
      <c r="F890" s="15"/>
      <c r="G890" s="15"/>
      <c r="H890" s="15"/>
      <c r="I890" s="15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8" x14ac:dyDescent="0.35">
      <c r="A891" s="7"/>
      <c r="B891" s="7"/>
      <c r="C891" s="7"/>
      <c r="D891" s="7"/>
      <c r="E891" s="11"/>
      <c r="F891" s="15"/>
      <c r="G891" s="15"/>
      <c r="H891" s="15"/>
      <c r="I891" s="15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8" x14ac:dyDescent="0.35">
      <c r="A892" s="7"/>
      <c r="B892" s="7"/>
      <c r="C892" s="7"/>
      <c r="D892" s="7"/>
      <c r="E892" s="11"/>
      <c r="F892" s="15"/>
      <c r="G892" s="15"/>
      <c r="H892" s="15"/>
      <c r="I892" s="15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8" x14ac:dyDescent="0.35">
      <c r="A893" s="7"/>
      <c r="B893" s="7"/>
      <c r="C893" s="7"/>
      <c r="D893" s="7"/>
      <c r="E893" s="11"/>
      <c r="F893" s="15"/>
      <c r="G893" s="15"/>
      <c r="H893" s="15"/>
      <c r="I893" s="15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8" x14ac:dyDescent="0.35">
      <c r="A894" s="7"/>
      <c r="B894" s="7"/>
      <c r="C894" s="7"/>
      <c r="D894" s="7"/>
      <c r="E894" s="11"/>
      <c r="F894" s="15"/>
      <c r="G894" s="15"/>
      <c r="H894" s="15"/>
      <c r="I894" s="15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8" x14ac:dyDescent="0.35">
      <c r="A895" s="7"/>
      <c r="B895" s="7"/>
      <c r="C895" s="7"/>
      <c r="D895" s="7"/>
      <c r="E895" s="11"/>
      <c r="F895" s="15"/>
      <c r="G895" s="15"/>
      <c r="H895" s="15"/>
      <c r="I895" s="15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8" x14ac:dyDescent="0.35">
      <c r="A896" s="7"/>
      <c r="B896" s="7"/>
      <c r="C896" s="7"/>
      <c r="D896" s="7"/>
      <c r="E896" s="11"/>
      <c r="F896" s="15"/>
      <c r="G896" s="15"/>
      <c r="H896" s="15"/>
      <c r="I896" s="15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8" x14ac:dyDescent="0.35">
      <c r="A897" s="7"/>
      <c r="B897" s="7"/>
      <c r="C897" s="7"/>
      <c r="D897" s="7"/>
      <c r="E897" s="11"/>
      <c r="F897" s="15"/>
      <c r="G897" s="15"/>
      <c r="H897" s="15"/>
      <c r="I897" s="15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8" x14ac:dyDescent="0.35">
      <c r="A898" s="7"/>
      <c r="B898" s="7"/>
      <c r="C898" s="7"/>
      <c r="D898" s="7"/>
      <c r="E898" s="11"/>
      <c r="F898" s="15"/>
      <c r="G898" s="15"/>
      <c r="H898" s="15"/>
      <c r="I898" s="15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8" x14ac:dyDescent="0.35">
      <c r="A899" s="7"/>
      <c r="B899" s="7"/>
      <c r="C899" s="7"/>
      <c r="D899" s="7"/>
      <c r="E899" s="11"/>
      <c r="F899" s="15"/>
      <c r="G899" s="15"/>
      <c r="H899" s="15"/>
      <c r="I899" s="15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8" x14ac:dyDescent="0.35">
      <c r="A900" s="7"/>
      <c r="B900" s="7"/>
      <c r="C900" s="7"/>
      <c r="D900" s="7"/>
      <c r="E900" s="11"/>
      <c r="F900" s="15"/>
      <c r="G900" s="15"/>
      <c r="H900" s="15"/>
      <c r="I900" s="15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8" x14ac:dyDescent="0.35">
      <c r="A901" s="7"/>
      <c r="B901" s="7"/>
      <c r="C901" s="7"/>
      <c r="D901" s="7"/>
      <c r="E901" s="11"/>
      <c r="F901" s="15"/>
      <c r="G901" s="15"/>
      <c r="H901" s="15"/>
      <c r="I901" s="15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8" x14ac:dyDescent="0.35">
      <c r="A902" s="7"/>
      <c r="B902" s="7"/>
      <c r="C902" s="7"/>
      <c r="D902" s="7"/>
      <c r="E902" s="11"/>
      <c r="F902" s="15"/>
      <c r="G902" s="15"/>
      <c r="H902" s="15"/>
      <c r="I902" s="15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8" x14ac:dyDescent="0.35">
      <c r="A903" s="7"/>
      <c r="B903" s="7"/>
      <c r="C903" s="7"/>
      <c r="D903" s="7"/>
      <c r="E903" s="11"/>
      <c r="F903" s="15"/>
      <c r="G903" s="15"/>
      <c r="H903" s="15"/>
      <c r="I903" s="15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8" x14ac:dyDescent="0.35">
      <c r="A904" s="7"/>
      <c r="B904" s="7"/>
      <c r="C904" s="7"/>
      <c r="D904" s="7"/>
      <c r="E904" s="11"/>
      <c r="F904" s="15"/>
      <c r="G904" s="15"/>
      <c r="H904" s="15"/>
      <c r="I904" s="15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8" x14ac:dyDescent="0.35">
      <c r="A905" s="7"/>
      <c r="B905" s="7"/>
      <c r="C905" s="7"/>
      <c r="D905" s="7"/>
      <c r="E905" s="11"/>
      <c r="F905" s="15"/>
      <c r="G905" s="15"/>
      <c r="H905" s="15"/>
      <c r="I905" s="15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8" x14ac:dyDescent="0.35">
      <c r="A906" s="7"/>
      <c r="B906" s="7"/>
      <c r="C906" s="7"/>
      <c r="D906" s="7"/>
      <c r="E906" s="11"/>
      <c r="F906" s="15"/>
      <c r="G906" s="15"/>
      <c r="H906" s="15"/>
      <c r="I906" s="15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8" x14ac:dyDescent="0.35">
      <c r="A907" s="7"/>
      <c r="B907" s="7"/>
      <c r="C907" s="7"/>
      <c r="D907" s="7"/>
      <c r="E907" s="11"/>
      <c r="F907" s="15"/>
      <c r="G907" s="15"/>
      <c r="H907" s="15"/>
      <c r="I907" s="15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8" x14ac:dyDescent="0.35">
      <c r="A908" s="7"/>
      <c r="B908" s="7"/>
      <c r="C908" s="7"/>
      <c r="D908" s="7"/>
      <c r="E908" s="11"/>
      <c r="F908" s="15"/>
      <c r="G908" s="15"/>
      <c r="H908" s="15"/>
      <c r="I908" s="15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8" x14ac:dyDescent="0.35">
      <c r="A909" s="7"/>
      <c r="B909" s="7"/>
      <c r="C909" s="7"/>
      <c r="D909" s="7"/>
      <c r="E909" s="11"/>
      <c r="F909" s="15"/>
      <c r="G909" s="15"/>
      <c r="H909" s="15"/>
      <c r="I909" s="15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8" x14ac:dyDescent="0.35">
      <c r="A910" s="7"/>
      <c r="B910" s="7"/>
      <c r="C910" s="7"/>
      <c r="D910" s="7"/>
      <c r="E910" s="11"/>
      <c r="F910" s="15"/>
      <c r="G910" s="15"/>
      <c r="H910" s="15"/>
      <c r="I910" s="15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8" x14ac:dyDescent="0.35">
      <c r="A911" s="7"/>
      <c r="B911" s="7"/>
      <c r="C911" s="7"/>
      <c r="D911" s="7"/>
      <c r="E911" s="11"/>
      <c r="F911" s="15"/>
      <c r="G911" s="15"/>
      <c r="H911" s="15"/>
      <c r="I911" s="15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8" x14ac:dyDescent="0.35">
      <c r="A912" s="7"/>
      <c r="B912" s="7"/>
      <c r="C912" s="7"/>
      <c r="D912" s="7"/>
      <c r="E912" s="11"/>
      <c r="F912" s="15"/>
      <c r="G912" s="15"/>
      <c r="H912" s="15"/>
      <c r="I912" s="15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8" x14ac:dyDescent="0.35">
      <c r="A913" s="7"/>
      <c r="B913" s="7"/>
      <c r="C913" s="7"/>
      <c r="D913" s="7"/>
      <c r="E913" s="11"/>
      <c r="F913" s="15"/>
      <c r="G913" s="15"/>
      <c r="H913" s="15"/>
      <c r="I913" s="15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8" x14ac:dyDescent="0.35">
      <c r="A914" s="7"/>
      <c r="B914" s="7"/>
      <c r="C914" s="7"/>
      <c r="D914" s="7"/>
      <c r="E914" s="11"/>
      <c r="F914" s="15"/>
      <c r="G914" s="15"/>
      <c r="H914" s="15"/>
      <c r="I914" s="15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8" x14ac:dyDescent="0.35">
      <c r="A915" s="7"/>
      <c r="B915" s="7"/>
      <c r="C915" s="7"/>
      <c r="D915" s="7"/>
      <c r="E915" s="11"/>
      <c r="F915" s="15"/>
      <c r="G915" s="15"/>
      <c r="H915" s="15"/>
      <c r="I915" s="15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8" x14ac:dyDescent="0.35">
      <c r="A916" s="7"/>
      <c r="B916" s="7"/>
      <c r="C916" s="7"/>
      <c r="D916" s="7"/>
      <c r="E916" s="11"/>
      <c r="F916" s="15"/>
      <c r="G916" s="15"/>
      <c r="H916" s="15"/>
      <c r="I916" s="15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8" x14ac:dyDescent="0.35">
      <c r="A917" s="7"/>
      <c r="B917" s="7"/>
      <c r="C917" s="7"/>
      <c r="D917" s="7"/>
      <c r="E917" s="11"/>
      <c r="F917" s="15"/>
      <c r="G917" s="15"/>
      <c r="H917" s="15"/>
      <c r="I917" s="15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8" x14ac:dyDescent="0.35">
      <c r="A918" s="7"/>
      <c r="B918" s="7"/>
      <c r="C918" s="7"/>
      <c r="D918" s="7"/>
      <c r="E918" s="11"/>
      <c r="F918" s="15"/>
      <c r="G918" s="15"/>
      <c r="H918" s="15"/>
      <c r="I918" s="15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8" x14ac:dyDescent="0.35">
      <c r="A919" s="7"/>
      <c r="B919" s="7"/>
      <c r="C919" s="7"/>
      <c r="D919" s="7"/>
      <c r="E919" s="11"/>
      <c r="F919" s="15"/>
      <c r="G919" s="15"/>
      <c r="H919" s="15"/>
      <c r="I919" s="15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8" x14ac:dyDescent="0.35">
      <c r="A920" s="7"/>
      <c r="B920" s="7"/>
      <c r="C920" s="7"/>
      <c r="D920" s="7"/>
      <c r="E920" s="11"/>
      <c r="F920" s="15"/>
      <c r="G920" s="15"/>
      <c r="H920" s="15"/>
      <c r="I920" s="15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8" x14ac:dyDescent="0.35">
      <c r="A921" s="7"/>
      <c r="B921" s="7"/>
      <c r="C921" s="7"/>
      <c r="D921" s="7"/>
      <c r="E921" s="11"/>
      <c r="F921" s="15"/>
      <c r="G921" s="15"/>
      <c r="H921" s="15"/>
      <c r="I921" s="15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8" x14ac:dyDescent="0.35">
      <c r="A922" s="7"/>
      <c r="B922" s="7"/>
      <c r="C922" s="7"/>
      <c r="D922" s="7"/>
      <c r="E922" s="11"/>
      <c r="F922" s="15"/>
      <c r="G922" s="15"/>
      <c r="H922" s="15"/>
      <c r="I922" s="15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8" x14ac:dyDescent="0.35">
      <c r="A923" s="7"/>
      <c r="B923" s="7"/>
      <c r="C923" s="7"/>
      <c r="D923" s="7"/>
      <c r="E923" s="11"/>
      <c r="F923" s="15"/>
      <c r="G923" s="15"/>
      <c r="H923" s="15"/>
      <c r="I923" s="15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8" x14ac:dyDescent="0.35">
      <c r="A924" s="7"/>
      <c r="B924" s="7"/>
      <c r="C924" s="7"/>
      <c r="D924" s="7"/>
      <c r="E924" s="11"/>
      <c r="F924" s="15"/>
      <c r="G924" s="15"/>
      <c r="H924" s="15"/>
      <c r="I924" s="15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8" x14ac:dyDescent="0.35">
      <c r="A925" s="7"/>
      <c r="B925" s="7"/>
      <c r="C925" s="7"/>
      <c r="D925" s="7"/>
      <c r="E925" s="11"/>
      <c r="F925" s="15"/>
      <c r="G925" s="15"/>
      <c r="H925" s="15"/>
      <c r="I925" s="15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8" x14ac:dyDescent="0.35">
      <c r="A926" s="7"/>
      <c r="B926" s="7"/>
      <c r="C926" s="7"/>
      <c r="D926" s="7"/>
      <c r="E926" s="11"/>
      <c r="F926" s="15"/>
      <c r="G926" s="15"/>
      <c r="H926" s="15"/>
      <c r="I926" s="15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8" x14ac:dyDescent="0.35">
      <c r="A927" s="7"/>
      <c r="B927" s="7"/>
      <c r="C927" s="7"/>
      <c r="D927" s="7"/>
      <c r="E927" s="11"/>
      <c r="F927" s="15"/>
      <c r="G927" s="15"/>
      <c r="H927" s="15"/>
      <c r="I927" s="15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8" x14ac:dyDescent="0.35">
      <c r="A928" s="7"/>
      <c r="B928" s="7"/>
      <c r="C928" s="7"/>
      <c r="D928" s="7"/>
      <c r="E928" s="11"/>
      <c r="F928" s="15"/>
      <c r="G928" s="15"/>
      <c r="H928" s="15"/>
      <c r="I928" s="15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8" x14ac:dyDescent="0.35">
      <c r="A929" s="7"/>
      <c r="B929" s="7"/>
      <c r="C929" s="7"/>
      <c r="D929" s="7"/>
      <c r="E929" s="11"/>
      <c r="F929" s="15"/>
      <c r="G929" s="15"/>
      <c r="H929" s="15"/>
      <c r="I929" s="15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8" x14ac:dyDescent="0.35">
      <c r="A930" s="7"/>
      <c r="B930" s="7"/>
      <c r="C930" s="7"/>
      <c r="D930" s="7"/>
      <c r="E930" s="11"/>
      <c r="F930" s="15"/>
      <c r="G930" s="15"/>
      <c r="H930" s="15"/>
      <c r="I930" s="15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8" x14ac:dyDescent="0.35">
      <c r="A931" s="7"/>
      <c r="B931" s="7"/>
      <c r="C931" s="7"/>
      <c r="D931" s="7"/>
      <c r="E931" s="11"/>
      <c r="F931" s="15"/>
      <c r="G931" s="15"/>
      <c r="H931" s="15"/>
      <c r="I931" s="15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8" x14ac:dyDescent="0.35">
      <c r="A932" s="7"/>
      <c r="B932" s="7"/>
      <c r="C932" s="7"/>
      <c r="D932" s="7"/>
      <c r="E932" s="11"/>
      <c r="F932" s="15"/>
      <c r="G932" s="15"/>
      <c r="H932" s="15"/>
      <c r="I932" s="15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8" x14ac:dyDescent="0.35">
      <c r="A933" s="7"/>
      <c r="B933" s="7"/>
      <c r="C933" s="7"/>
      <c r="D933" s="7"/>
      <c r="E933" s="11"/>
      <c r="F933" s="15"/>
      <c r="G933" s="15"/>
      <c r="H933" s="15"/>
      <c r="I933" s="15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8" x14ac:dyDescent="0.35">
      <c r="A934" s="7"/>
      <c r="B934" s="7"/>
      <c r="C934" s="7"/>
      <c r="D934" s="7"/>
      <c r="E934" s="11"/>
      <c r="F934" s="15"/>
      <c r="G934" s="15"/>
      <c r="H934" s="15"/>
      <c r="I934" s="15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8" x14ac:dyDescent="0.35">
      <c r="A935" s="7"/>
      <c r="B935" s="7"/>
      <c r="C935" s="7"/>
      <c r="D935" s="7"/>
      <c r="E935" s="11"/>
      <c r="F935" s="15"/>
      <c r="G935" s="15"/>
      <c r="H935" s="15"/>
      <c r="I935" s="15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8" x14ac:dyDescent="0.35">
      <c r="A936" s="7"/>
      <c r="B936" s="7"/>
      <c r="C936" s="7"/>
      <c r="D936" s="7"/>
      <c r="E936" s="11"/>
      <c r="F936" s="15"/>
      <c r="G936" s="15"/>
      <c r="H936" s="15"/>
      <c r="I936" s="15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8" x14ac:dyDescent="0.35">
      <c r="A937" s="7"/>
      <c r="B937" s="7"/>
      <c r="C937" s="7"/>
      <c r="D937" s="7"/>
      <c r="E937" s="11"/>
      <c r="F937" s="15"/>
      <c r="G937" s="15"/>
      <c r="H937" s="15"/>
      <c r="I937" s="15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8" x14ac:dyDescent="0.35">
      <c r="A938" s="7"/>
      <c r="B938" s="7"/>
      <c r="C938" s="7"/>
      <c r="D938" s="7"/>
      <c r="E938" s="11"/>
      <c r="F938" s="15"/>
      <c r="G938" s="15"/>
      <c r="H938" s="15"/>
      <c r="I938" s="15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8" x14ac:dyDescent="0.35">
      <c r="A939" s="7"/>
      <c r="B939" s="7"/>
      <c r="C939" s="7"/>
      <c r="D939" s="7"/>
      <c r="E939" s="11"/>
      <c r="F939" s="15"/>
      <c r="G939" s="15"/>
      <c r="H939" s="15"/>
      <c r="I939" s="15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8" x14ac:dyDescent="0.35">
      <c r="A940" s="7"/>
      <c r="B940" s="7"/>
      <c r="C940" s="7"/>
      <c r="D940" s="7"/>
      <c r="E940" s="11"/>
      <c r="F940" s="15"/>
      <c r="G940" s="15"/>
      <c r="H940" s="15"/>
      <c r="I940" s="15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8" x14ac:dyDescent="0.35">
      <c r="A941" s="7"/>
      <c r="B941" s="7"/>
      <c r="C941" s="7"/>
      <c r="D941" s="7"/>
      <c r="E941" s="11"/>
      <c r="F941" s="15"/>
      <c r="G941" s="15"/>
      <c r="H941" s="15"/>
      <c r="I941" s="15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8" x14ac:dyDescent="0.35">
      <c r="A942" s="7"/>
      <c r="B942" s="7"/>
      <c r="C942" s="7"/>
      <c r="D942" s="7"/>
      <c r="E942" s="11"/>
      <c r="F942" s="15"/>
      <c r="G942" s="15"/>
      <c r="H942" s="15"/>
      <c r="I942" s="15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8" x14ac:dyDescent="0.35">
      <c r="A943" s="7"/>
      <c r="B943" s="7"/>
      <c r="C943" s="7"/>
      <c r="D943" s="7"/>
      <c r="E943" s="11"/>
      <c r="F943" s="15"/>
      <c r="G943" s="15"/>
      <c r="H943" s="15"/>
      <c r="I943" s="15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8" x14ac:dyDescent="0.35">
      <c r="A944" s="7"/>
      <c r="B944" s="7"/>
      <c r="C944" s="7"/>
      <c r="D944" s="7"/>
      <c r="E944" s="11"/>
      <c r="F944" s="15"/>
      <c r="G944" s="15"/>
      <c r="H944" s="15"/>
      <c r="I944" s="15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8" x14ac:dyDescent="0.35">
      <c r="A945" s="7"/>
      <c r="B945" s="7"/>
      <c r="C945" s="7"/>
      <c r="D945" s="7"/>
      <c r="E945" s="11"/>
      <c r="F945" s="15"/>
      <c r="G945" s="15"/>
      <c r="H945" s="15"/>
      <c r="I945" s="15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8" x14ac:dyDescent="0.35">
      <c r="A946" s="7"/>
      <c r="B946" s="7"/>
      <c r="C946" s="7"/>
      <c r="D946" s="7"/>
      <c r="E946" s="11"/>
      <c r="F946" s="15"/>
      <c r="G946" s="15"/>
      <c r="H946" s="15"/>
      <c r="I946" s="15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8" x14ac:dyDescent="0.35">
      <c r="A947" s="7"/>
      <c r="B947" s="7"/>
      <c r="C947" s="7"/>
      <c r="D947" s="7"/>
      <c r="E947" s="11"/>
      <c r="F947" s="15"/>
      <c r="G947" s="15"/>
      <c r="H947" s="15"/>
      <c r="I947" s="15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8" x14ac:dyDescent="0.35">
      <c r="A948" s="7"/>
      <c r="B948" s="7"/>
      <c r="C948" s="7"/>
      <c r="D948" s="7"/>
      <c r="E948" s="11"/>
      <c r="F948" s="15"/>
      <c r="G948" s="15"/>
      <c r="H948" s="15"/>
      <c r="I948" s="15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8" x14ac:dyDescent="0.35">
      <c r="A949" s="7"/>
      <c r="B949" s="7"/>
      <c r="C949" s="7"/>
      <c r="D949" s="7"/>
      <c r="E949" s="11"/>
      <c r="F949" s="15"/>
      <c r="G949" s="15"/>
      <c r="H949" s="15"/>
      <c r="I949" s="15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8" x14ac:dyDescent="0.35">
      <c r="A950" s="7"/>
      <c r="B950" s="7"/>
      <c r="C950" s="7"/>
      <c r="D950" s="7"/>
      <c r="E950" s="11"/>
      <c r="F950" s="15"/>
      <c r="G950" s="15"/>
      <c r="H950" s="15"/>
      <c r="I950" s="15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8" x14ac:dyDescent="0.35">
      <c r="A951" s="7"/>
      <c r="B951" s="7"/>
      <c r="C951" s="7"/>
      <c r="D951" s="7"/>
      <c r="E951" s="11"/>
      <c r="F951" s="15"/>
      <c r="G951" s="15"/>
      <c r="H951" s="15"/>
      <c r="I951" s="15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8" x14ac:dyDescent="0.35">
      <c r="A952" s="7"/>
      <c r="B952" s="7"/>
      <c r="C952" s="7"/>
      <c r="D952" s="7"/>
      <c r="E952" s="11"/>
      <c r="F952" s="15"/>
      <c r="G952" s="15"/>
      <c r="H952" s="15"/>
      <c r="I952" s="15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8" x14ac:dyDescent="0.35">
      <c r="A953" s="7"/>
      <c r="B953" s="7"/>
      <c r="C953" s="7"/>
      <c r="D953" s="7"/>
      <c r="E953" s="11"/>
      <c r="F953" s="15"/>
      <c r="G953" s="15"/>
      <c r="H953" s="15"/>
      <c r="I953" s="15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8" x14ac:dyDescent="0.35">
      <c r="A954" s="7"/>
      <c r="B954" s="7"/>
      <c r="C954" s="7"/>
      <c r="D954" s="7"/>
      <c r="E954" s="11"/>
      <c r="F954" s="15"/>
      <c r="G954" s="15"/>
      <c r="H954" s="15"/>
      <c r="I954" s="15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8" x14ac:dyDescent="0.35">
      <c r="A955" s="7"/>
      <c r="B955" s="7"/>
      <c r="C955" s="7"/>
      <c r="D955" s="7"/>
      <c r="E955" s="11"/>
      <c r="F955" s="15"/>
      <c r="G955" s="15"/>
      <c r="H955" s="15"/>
      <c r="I955" s="15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8" x14ac:dyDescent="0.35">
      <c r="A956" s="7"/>
      <c r="B956" s="7"/>
      <c r="C956" s="7"/>
      <c r="D956" s="7"/>
      <c r="E956" s="11"/>
      <c r="F956" s="15"/>
      <c r="G956" s="15"/>
      <c r="H956" s="15"/>
      <c r="I956" s="15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8" x14ac:dyDescent="0.35">
      <c r="A957" s="7"/>
      <c r="B957" s="7"/>
      <c r="C957" s="7"/>
      <c r="D957" s="7"/>
      <c r="E957" s="11"/>
      <c r="F957" s="15"/>
      <c r="G957" s="15"/>
      <c r="H957" s="15"/>
      <c r="I957" s="15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8" x14ac:dyDescent="0.35">
      <c r="A958" s="7"/>
      <c r="B958" s="7"/>
      <c r="C958" s="7"/>
      <c r="D958" s="7"/>
      <c r="E958" s="11"/>
      <c r="F958" s="15"/>
      <c r="G958" s="15"/>
      <c r="H958" s="15"/>
      <c r="I958" s="15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8" x14ac:dyDescent="0.35">
      <c r="A959" s="7"/>
      <c r="B959" s="7"/>
      <c r="C959" s="7"/>
      <c r="D959" s="7"/>
      <c r="E959" s="11"/>
      <c r="F959" s="15"/>
      <c r="G959" s="15"/>
      <c r="H959" s="15"/>
      <c r="I959" s="15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8" x14ac:dyDescent="0.35">
      <c r="A960" s="7"/>
      <c r="B960" s="7"/>
      <c r="C960" s="7"/>
      <c r="D960" s="7"/>
      <c r="E960" s="11"/>
      <c r="F960" s="15"/>
      <c r="G960" s="15"/>
      <c r="H960" s="15"/>
      <c r="I960" s="15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8" x14ac:dyDescent="0.35">
      <c r="A961" s="7"/>
      <c r="B961" s="7"/>
      <c r="C961" s="7"/>
      <c r="D961" s="7"/>
      <c r="E961" s="11"/>
      <c r="F961" s="15"/>
      <c r="G961" s="15"/>
      <c r="H961" s="15"/>
      <c r="I961" s="15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8" x14ac:dyDescent="0.35">
      <c r="A962" s="7"/>
      <c r="B962" s="7"/>
      <c r="C962" s="7"/>
      <c r="D962" s="7"/>
      <c r="E962" s="11"/>
      <c r="F962" s="15"/>
      <c r="G962" s="15"/>
      <c r="H962" s="15"/>
      <c r="I962" s="15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8" x14ac:dyDescent="0.35">
      <c r="A963" s="7"/>
      <c r="B963" s="7"/>
      <c r="C963" s="7"/>
      <c r="D963" s="7"/>
      <c r="E963" s="11"/>
      <c r="F963" s="15"/>
      <c r="G963" s="15"/>
      <c r="H963" s="15"/>
      <c r="I963" s="15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8" x14ac:dyDescent="0.35">
      <c r="A964" s="7"/>
      <c r="B964" s="7"/>
      <c r="C964" s="7"/>
      <c r="D964" s="7"/>
      <c r="E964" s="11"/>
      <c r="F964" s="15"/>
      <c r="G964" s="15"/>
      <c r="H964" s="15"/>
      <c r="I964" s="15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8" x14ac:dyDescent="0.35">
      <c r="A965" s="7"/>
      <c r="B965" s="7"/>
      <c r="C965" s="7"/>
      <c r="D965" s="7"/>
      <c r="E965" s="11"/>
      <c r="F965" s="15"/>
      <c r="G965" s="15"/>
      <c r="H965" s="15"/>
      <c r="I965" s="15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8" x14ac:dyDescent="0.35">
      <c r="A966" s="7"/>
      <c r="B966" s="7"/>
      <c r="C966" s="7"/>
      <c r="D966" s="7"/>
      <c r="E966" s="11"/>
      <c r="F966" s="15"/>
      <c r="G966" s="15"/>
      <c r="H966" s="15"/>
      <c r="I966" s="15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8" x14ac:dyDescent="0.35">
      <c r="A967" s="7"/>
      <c r="B967" s="7"/>
      <c r="C967" s="7"/>
      <c r="D967" s="7"/>
      <c r="E967" s="11"/>
      <c r="F967" s="15"/>
      <c r="G967" s="15"/>
      <c r="H967" s="15"/>
      <c r="I967" s="15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8" x14ac:dyDescent="0.35">
      <c r="A968" s="7"/>
      <c r="B968" s="7"/>
      <c r="C968" s="7"/>
      <c r="D968" s="7"/>
      <c r="E968" s="11"/>
      <c r="F968" s="15"/>
      <c r="G968" s="15"/>
      <c r="H968" s="15"/>
      <c r="I968" s="15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8" x14ac:dyDescent="0.35">
      <c r="A969" s="7"/>
      <c r="B969" s="7"/>
      <c r="C969" s="7"/>
      <c r="D969" s="7"/>
      <c r="E969" s="11"/>
      <c r="F969" s="15"/>
      <c r="G969" s="15"/>
      <c r="H969" s="15"/>
      <c r="I969" s="15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8" x14ac:dyDescent="0.35">
      <c r="A970" s="7"/>
      <c r="B970" s="7"/>
      <c r="C970" s="7"/>
      <c r="D970" s="7"/>
      <c r="E970" s="11"/>
      <c r="F970" s="15"/>
      <c r="G970" s="15"/>
      <c r="H970" s="15"/>
      <c r="I970" s="15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8" x14ac:dyDescent="0.35">
      <c r="A971" s="7"/>
      <c r="B971" s="7"/>
      <c r="C971" s="7"/>
      <c r="D971" s="7"/>
      <c r="E971" s="11"/>
      <c r="F971" s="15"/>
      <c r="G971" s="15"/>
      <c r="H971" s="15"/>
      <c r="I971" s="15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8" x14ac:dyDescent="0.35">
      <c r="A972" s="7"/>
      <c r="B972" s="7"/>
      <c r="C972" s="7"/>
      <c r="D972" s="7"/>
      <c r="E972" s="11"/>
      <c r="F972" s="15"/>
      <c r="G972" s="15"/>
      <c r="H972" s="15"/>
      <c r="I972" s="15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8" x14ac:dyDescent="0.35">
      <c r="A973" s="7"/>
      <c r="B973" s="7"/>
      <c r="C973" s="7"/>
      <c r="D973" s="7"/>
      <c r="E973" s="11"/>
      <c r="F973" s="15"/>
      <c r="G973" s="15"/>
      <c r="H973" s="15"/>
      <c r="I973" s="15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8" x14ac:dyDescent="0.35">
      <c r="A974" s="7"/>
      <c r="B974" s="7"/>
      <c r="C974" s="7"/>
      <c r="D974" s="7"/>
      <c r="E974" s="11"/>
      <c r="F974" s="15"/>
      <c r="G974" s="15"/>
      <c r="H974" s="15"/>
      <c r="I974" s="15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8" x14ac:dyDescent="0.35">
      <c r="A975" s="7"/>
      <c r="B975" s="7"/>
      <c r="C975" s="7"/>
      <c r="D975" s="7"/>
      <c r="E975" s="11"/>
      <c r="F975" s="15"/>
      <c r="G975" s="15"/>
      <c r="H975" s="15"/>
      <c r="I975" s="15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8" x14ac:dyDescent="0.35">
      <c r="A976" s="7"/>
      <c r="B976" s="7"/>
      <c r="C976" s="7"/>
      <c r="D976" s="7"/>
      <c r="E976" s="11"/>
      <c r="F976" s="15"/>
      <c r="G976" s="15"/>
      <c r="H976" s="15"/>
      <c r="I976" s="15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8" x14ac:dyDescent="0.35">
      <c r="A977" s="7"/>
      <c r="B977" s="7"/>
      <c r="C977" s="7"/>
      <c r="D977" s="7"/>
      <c r="E977" s="11"/>
      <c r="F977" s="15"/>
      <c r="G977" s="15"/>
      <c r="H977" s="15"/>
      <c r="I977" s="15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8" x14ac:dyDescent="0.35">
      <c r="A978" s="7"/>
      <c r="B978" s="7"/>
      <c r="C978" s="7"/>
      <c r="D978" s="7"/>
      <c r="E978" s="11"/>
      <c r="F978" s="15"/>
      <c r="G978" s="15"/>
      <c r="H978" s="15"/>
      <c r="I978" s="15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8" x14ac:dyDescent="0.35">
      <c r="A979" s="7"/>
      <c r="B979" s="7"/>
      <c r="C979" s="7"/>
      <c r="D979" s="7"/>
      <c r="E979" s="11"/>
      <c r="F979" s="15"/>
      <c r="G979" s="15"/>
      <c r="H979" s="15"/>
      <c r="I979" s="15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8" x14ac:dyDescent="0.35">
      <c r="A980" s="7"/>
      <c r="B980" s="7"/>
      <c r="C980" s="7"/>
      <c r="D980" s="7"/>
      <c r="E980" s="11"/>
      <c r="F980" s="15"/>
      <c r="G980" s="15"/>
      <c r="H980" s="15"/>
      <c r="I980" s="15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8" x14ac:dyDescent="0.35">
      <c r="A981" s="7"/>
      <c r="B981" s="7"/>
      <c r="C981" s="7"/>
      <c r="D981" s="7"/>
      <c r="E981" s="11"/>
      <c r="F981" s="15"/>
      <c r="G981" s="15"/>
      <c r="H981" s="15"/>
      <c r="I981" s="15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8" x14ac:dyDescent="0.35">
      <c r="A982" s="7"/>
      <c r="B982" s="7"/>
      <c r="C982" s="7"/>
      <c r="D982" s="7"/>
      <c r="E982" s="11"/>
      <c r="F982" s="15"/>
      <c r="G982" s="15"/>
      <c r="H982" s="15"/>
      <c r="I982" s="15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8" x14ac:dyDescent="0.35">
      <c r="A983" s="7"/>
      <c r="B983" s="7"/>
      <c r="C983" s="7"/>
      <c r="D983" s="7"/>
      <c r="E983" s="11"/>
      <c r="F983" s="15"/>
      <c r="G983" s="15"/>
      <c r="H983" s="15"/>
      <c r="I983" s="15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8" x14ac:dyDescent="0.35">
      <c r="A984" s="7"/>
      <c r="B984" s="7"/>
      <c r="C984" s="7"/>
      <c r="D984" s="7"/>
      <c r="E984" s="11"/>
      <c r="F984" s="15"/>
      <c r="G984" s="15"/>
      <c r="H984" s="15"/>
      <c r="I984" s="15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8" x14ac:dyDescent="0.35">
      <c r="A985" s="7"/>
      <c r="B985" s="7"/>
      <c r="C985" s="7"/>
      <c r="D985" s="7"/>
      <c r="E985" s="11"/>
      <c r="F985" s="15"/>
      <c r="G985" s="15"/>
      <c r="H985" s="15"/>
      <c r="I985" s="15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8" x14ac:dyDescent="0.35">
      <c r="A986" s="7"/>
      <c r="B986" s="7"/>
      <c r="C986" s="7"/>
      <c r="D986" s="7"/>
      <c r="E986" s="11"/>
      <c r="F986" s="15"/>
      <c r="G986" s="15"/>
      <c r="H986" s="15"/>
      <c r="I986" s="15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8" x14ac:dyDescent="0.35">
      <c r="A987" s="7"/>
      <c r="B987" s="7"/>
      <c r="C987" s="7"/>
      <c r="D987" s="7"/>
      <c r="E987" s="11"/>
      <c r="F987" s="15"/>
      <c r="G987" s="15"/>
      <c r="H987" s="15"/>
      <c r="I987" s="15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8" x14ac:dyDescent="0.35">
      <c r="A988" s="7"/>
      <c r="B988" s="7"/>
      <c r="C988" s="7"/>
      <c r="D988" s="7"/>
      <c r="E988" s="11"/>
      <c r="F988" s="15"/>
      <c r="G988" s="15"/>
      <c r="H988" s="15"/>
      <c r="I988" s="15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8" x14ac:dyDescent="0.35">
      <c r="A989" s="7"/>
      <c r="B989" s="7"/>
      <c r="C989" s="7"/>
      <c r="D989" s="7"/>
      <c r="E989" s="11"/>
      <c r="F989" s="15"/>
      <c r="G989" s="15"/>
      <c r="H989" s="15"/>
      <c r="I989" s="15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8" x14ac:dyDescent="0.35">
      <c r="A990" s="7"/>
      <c r="B990" s="7"/>
      <c r="C990" s="7"/>
      <c r="D990" s="7"/>
      <c r="E990" s="11"/>
      <c r="F990" s="15"/>
      <c r="G990" s="15"/>
      <c r="H990" s="15"/>
      <c r="I990" s="15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8" x14ac:dyDescent="0.35">
      <c r="A991" s="7"/>
      <c r="B991" s="7"/>
      <c r="C991" s="7"/>
      <c r="D991" s="7"/>
      <c r="E991" s="11"/>
      <c r="F991" s="15"/>
      <c r="G991" s="15"/>
      <c r="H991" s="15"/>
      <c r="I991" s="15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Loan Payoff Calculator</vt:lpstr>
      <vt:lpstr>Details</vt:lpstr>
      <vt:lpstr>'Loan Payoff Calculator'!Print_Area</vt:lpstr>
      <vt:lpstr>'Loan Payoff Calculator'!Print_Titles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Sagar</cp:lastModifiedBy>
  <cp:lastPrinted>2020-04-20T13:55:57Z</cp:lastPrinted>
  <dcterms:modified xsi:type="dcterms:W3CDTF">2020-05-23T11:35:52Z</dcterms:modified>
</cp:coreProperties>
</file>