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\Downloads\Calculators\"/>
    </mc:Choice>
  </mc:AlternateContent>
  <bookViews>
    <workbookView xWindow="0" yWindow="0" windowWidth="23040" windowHeight="9192"/>
  </bookViews>
  <sheets>
    <sheet name="Loan Comparison Calculator" sheetId="3" r:id="rId1"/>
    <sheet name="Loan EMI Calculator" sheetId="2" r:id="rId2"/>
    <sheet name="Details" sheetId="1" state="hidden" r:id="rId3"/>
  </sheets>
  <definedNames>
    <definedName name="BName">'Loan Comparison Calculator'!$C$7:INDEX('Loan Comparison Calculator'!$C$7:$C$16,COUNTA('Loan Comparison Calculator'!$C$7:$C$16))</definedName>
    <definedName name="EPAY">'Loan Comparison Calculator'!$E$20:INDEX('Loan Comparison Calculator'!$E$20:$E$29,COUNT('Loan Comparison Calculator'!$E$20:$E$29))</definedName>
    <definedName name="INT">Details!$G$2:INDEX(Details!$G$2:$G$400,COUNT(Details!$E$2:$E$400))</definedName>
    <definedName name="LB">Details!$I$2:INDEX(Details!$I$2:$I$400,COUNT(Details!$E$2:$E$400))</definedName>
    <definedName name="NoPay">'Loan Comparison Calculator'!$D$20:INDEX('Loan Comparison Calculator'!$D$20:$D$29,COUNT('Loan Comparison Calculator'!$D$20:$D$29))</definedName>
    <definedName name="_xlnm.Print_Area" localSheetId="0">'Loan Comparison Calculator'!$A:$I</definedName>
    <definedName name="_xlnm.Print_Area" localSheetId="1">'Loan EMI Calculator'!$A:$I</definedName>
    <definedName name="_xlnm.Print_Titles" localSheetId="1">'Loan EMI Calculator'!$33:$33</definedName>
    <definedName name="PV">Details!$F$2:INDEX(Details!$F$2:$F$400,COUNT(Details!$E$2:$E$400))</definedName>
    <definedName name="TCOST">'Loan Comparison Calculator'!$G$20:INDEX('Loan Comparison Calculator'!$G$20:$G$29,COUNT('Loan Comparison Calculator'!$G$20:$G$29))</definedName>
    <definedName name="TINT">'Loan Comparison Calculator'!$F$20:INDEX('Loan Comparison Calculator'!$F$20:$F$29,COUNT('Loan Comparison Calculator'!$F$20:$F$29))</definedName>
    <definedName name="XPAY">Details!$H$2:INDEX(Details!$H$2:$H$400,COUNT(Details!$E$2:$E$400))</definedName>
    <definedName name="YR">Details!$E$2:INDEX(Details!$E$2:$E$400,COUNT(Details!$E$2:$E$400))</definedName>
  </definedNames>
  <calcPr calcId="162913"/>
</workbook>
</file>

<file path=xl/calcChain.xml><?xml version="1.0" encoding="utf-8"?>
<calcChain xmlns="http://schemas.openxmlformats.org/spreadsheetml/2006/main">
  <c r="B29" i="3" l="1"/>
  <c r="B28" i="3"/>
  <c r="B27" i="3"/>
  <c r="B26" i="3"/>
  <c r="B25" i="3"/>
  <c r="B24" i="3"/>
  <c r="B23" i="3"/>
  <c r="B22" i="3"/>
  <c r="B21" i="3"/>
  <c r="B20" i="3"/>
  <c r="C26" i="3"/>
  <c r="C27" i="3"/>
  <c r="C28" i="3"/>
  <c r="C29" i="3"/>
  <c r="D11" i="2"/>
  <c r="C21" i="3" l="1"/>
  <c r="C22" i="3"/>
  <c r="C23" i="3"/>
  <c r="C24" i="3"/>
  <c r="C25" i="3"/>
  <c r="C20" i="3"/>
  <c r="D20" i="3"/>
  <c r="E20" i="3" s="1"/>
  <c r="G20" i="3" s="1"/>
  <c r="F20" i="3" s="1"/>
  <c r="H20" i="3"/>
  <c r="D21" i="3"/>
  <c r="E21" i="3" s="1"/>
  <c r="G21" i="3" s="1"/>
  <c r="F21" i="3" s="1"/>
  <c r="H21" i="3"/>
  <c r="D22" i="3"/>
  <c r="E22" i="3" s="1"/>
  <c r="G22" i="3" s="1"/>
  <c r="F22" i="3" s="1"/>
  <c r="H22" i="3"/>
  <c r="D23" i="3"/>
  <c r="E23" i="3" s="1"/>
  <c r="G23" i="3" s="1"/>
  <c r="F23" i="3" s="1"/>
  <c r="H23" i="3"/>
  <c r="D24" i="3"/>
  <c r="E24" i="3"/>
  <c r="G24" i="3" s="1"/>
  <c r="F24" i="3" s="1"/>
  <c r="H24" i="3"/>
  <c r="D25" i="3"/>
  <c r="E25" i="3" s="1"/>
  <c r="G25" i="3" s="1"/>
  <c r="F25" i="3" s="1"/>
  <c r="H25" i="3"/>
  <c r="D26" i="3"/>
  <c r="E26" i="3" s="1"/>
  <c r="G26" i="3" s="1"/>
  <c r="F26" i="3" s="1"/>
  <c r="H26" i="3"/>
  <c r="D27" i="3"/>
  <c r="E27" i="3" s="1"/>
  <c r="G27" i="3" s="1"/>
  <c r="F27" i="3" s="1"/>
  <c r="H27" i="3"/>
  <c r="D28" i="3"/>
  <c r="E28" i="3" s="1"/>
  <c r="G28" i="3" s="1"/>
  <c r="F28" i="3" s="1"/>
  <c r="H28" i="3"/>
  <c r="H29" i="3"/>
  <c r="D29" i="3"/>
  <c r="E29" i="3" s="1"/>
  <c r="G29" i="3" s="1"/>
  <c r="F29" i="3" s="1"/>
  <c r="D8" i="2" l="1"/>
  <c r="D13" i="2"/>
  <c r="D10" i="2"/>
  <c r="D9" i="2"/>
  <c r="B8" i="1" l="1"/>
  <c r="E2" i="1" s="1"/>
  <c r="B7" i="1"/>
  <c r="B6" i="1"/>
  <c r="H9" i="2" s="1"/>
  <c r="B5" i="1"/>
  <c r="B4" i="1"/>
  <c r="B3" i="1"/>
  <c r="H10" i="2" l="1"/>
  <c r="H12" i="2" s="1"/>
  <c r="C7" i="1"/>
  <c r="H8" i="2" l="1"/>
  <c r="B34" i="2"/>
  <c r="C34" i="2" s="1"/>
  <c r="D34" i="2" l="1"/>
  <c r="F34" i="2"/>
  <c r="E34" i="2" l="1"/>
  <c r="H34" i="2" l="1"/>
  <c r="B35" i="2" s="1"/>
  <c r="D35" i="2" l="1"/>
  <c r="C35" i="2"/>
  <c r="F35" i="2"/>
  <c r="E35" i="2" l="1"/>
  <c r="H35" i="2" s="1"/>
  <c r="B36" i="2" s="1"/>
  <c r="D36" i="2" s="1"/>
  <c r="C36" i="2" l="1"/>
  <c r="F36" i="2"/>
  <c r="E36" i="2" s="1"/>
  <c r="H36" i="2" l="1"/>
  <c r="B37" i="2" s="1"/>
  <c r="D37" i="2" s="1"/>
  <c r="C37" i="2" l="1"/>
  <c r="F37" i="2"/>
  <c r="E37" i="2" s="1"/>
  <c r="H37" i="2" l="1"/>
  <c r="B38" i="2" s="1"/>
  <c r="D38" i="2" s="1"/>
  <c r="C38" i="2" l="1"/>
  <c r="F38" i="2"/>
  <c r="E38" i="2" s="1"/>
  <c r="H38" i="2" l="1"/>
  <c r="B39" i="2" s="1"/>
  <c r="D39" i="2" s="1"/>
  <c r="C39" i="2" l="1"/>
  <c r="F39" i="2"/>
  <c r="E39" i="2" s="1"/>
  <c r="H39" i="2" l="1"/>
  <c r="B40" i="2" s="1"/>
  <c r="D40" i="2" s="1"/>
  <c r="C40" i="2" l="1"/>
  <c r="F40" i="2"/>
  <c r="E40" i="2" s="1"/>
  <c r="H40" i="2" l="1"/>
  <c r="B41" i="2" s="1"/>
  <c r="D41" i="2" s="1"/>
  <c r="C41" i="2" l="1"/>
  <c r="F41" i="2"/>
  <c r="E41" i="2" s="1"/>
  <c r="H41" i="2" l="1"/>
  <c r="B42" i="2" s="1"/>
  <c r="D42" i="2" s="1"/>
  <c r="C42" i="2" l="1"/>
  <c r="F42" i="2"/>
  <c r="E42" i="2" s="1"/>
  <c r="H42" i="2" l="1"/>
  <c r="B43" i="2" s="1"/>
  <c r="D43" i="2" s="1"/>
  <c r="C43" i="2" l="1"/>
  <c r="F43" i="2"/>
  <c r="E43" i="2" s="1"/>
  <c r="H43" i="2" l="1"/>
  <c r="B44" i="2" s="1"/>
  <c r="D44" i="2" s="1"/>
  <c r="C44" i="2" l="1"/>
  <c r="F44" i="2"/>
  <c r="E44" i="2" s="1"/>
  <c r="H44" i="2" l="1"/>
  <c r="B45" i="2" s="1"/>
  <c r="D45" i="2" s="1"/>
  <c r="C45" i="2" l="1"/>
  <c r="F45" i="2"/>
  <c r="E45" i="2" s="1"/>
  <c r="H45" i="2" l="1"/>
  <c r="B46" i="2" s="1"/>
  <c r="D46" i="2" s="1"/>
  <c r="C46" i="2" l="1"/>
  <c r="F46" i="2"/>
  <c r="E46" i="2" s="1"/>
  <c r="H46" i="2" l="1"/>
  <c r="B47" i="2" s="1"/>
  <c r="D47" i="2" s="1"/>
  <c r="C47" i="2" l="1"/>
  <c r="F47" i="2"/>
  <c r="E47" i="2" s="1"/>
  <c r="H47" i="2" l="1"/>
  <c r="B48" i="2" s="1"/>
  <c r="D48" i="2" s="1"/>
  <c r="F48" i="2" l="1"/>
  <c r="E48" i="2" s="1"/>
  <c r="C48" i="2"/>
  <c r="H48" i="2" l="1"/>
  <c r="B49" i="2" s="1"/>
  <c r="D49" i="2" s="1"/>
  <c r="F49" i="2" l="1"/>
  <c r="E49" i="2" s="1"/>
  <c r="C49" i="2"/>
  <c r="H49" i="2" l="1"/>
  <c r="B50" i="2" s="1"/>
  <c r="D50" i="2" s="1"/>
  <c r="F50" i="2" l="1"/>
  <c r="E50" i="2" s="1"/>
  <c r="C50" i="2"/>
  <c r="H50" i="2" l="1"/>
  <c r="B51" i="2" s="1"/>
  <c r="D51" i="2" s="1"/>
  <c r="C51" i="2" l="1"/>
  <c r="F51" i="2"/>
  <c r="E51" i="2" s="1"/>
  <c r="H51" i="2" l="1"/>
  <c r="B52" i="2" s="1"/>
  <c r="D52" i="2" s="1"/>
  <c r="F52" i="2" l="1"/>
  <c r="C52" i="2"/>
  <c r="E52" i="2" l="1"/>
  <c r="H52" i="2" s="1"/>
  <c r="B53" i="2" s="1"/>
  <c r="D53" i="2" s="1"/>
  <c r="F53" i="2" l="1"/>
  <c r="E53" i="2" s="1"/>
  <c r="H53" i="2" s="1"/>
  <c r="B54" i="2" s="1"/>
  <c r="D54" i="2" s="1"/>
  <c r="C53" i="2"/>
  <c r="C54" i="2" l="1"/>
  <c r="F54" i="2"/>
  <c r="E54" i="2" s="1"/>
  <c r="H54" i="2" l="1"/>
  <c r="B55" i="2" s="1"/>
  <c r="D55" i="2" s="1"/>
  <c r="C55" i="2" l="1"/>
  <c r="F55" i="2"/>
  <c r="E55" i="2" s="1"/>
  <c r="H55" i="2" l="1"/>
  <c r="B56" i="2" s="1"/>
  <c r="D56" i="2" s="1"/>
  <c r="C56" i="2" l="1"/>
  <c r="F56" i="2"/>
  <c r="E56" i="2" l="1"/>
  <c r="H56" i="2" s="1"/>
  <c r="B57" i="2" s="1"/>
  <c r="D57" i="2" s="1"/>
  <c r="C57" i="2" l="1"/>
  <c r="F57" i="2"/>
  <c r="E57" i="2" s="1"/>
  <c r="H57" i="2" s="1"/>
  <c r="B58" i="2" s="1"/>
  <c r="D58" i="2" s="1"/>
  <c r="C58" i="2" l="1"/>
  <c r="F58" i="2"/>
  <c r="E58" i="2" s="1"/>
  <c r="H58" i="2" l="1"/>
  <c r="B59" i="2" s="1"/>
  <c r="D59" i="2" s="1"/>
  <c r="F59" i="2" l="1"/>
  <c r="E59" i="2" s="1"/>
  <c r="C59" i="2"/>
  <c r="H59" i="2" l="1"/>
  <c r="B60" i="2" s="1"/>
  <c r="D60" i="2" s="1"/>
  <c r="C60" i="2" l="1"/>
  <c r="F60" i="2"/>
  <c r="E60" i="2" s="1"/>
  <c r="H60" i="2" l="1"/>
  <c r="B61" i="2" s="1"/>
  <c r="D61" i="2" s="1"/>
  <c r="C61" i="2" l="1"/>
  <c r="F61" i="2"/>
  <c r="E61" i="2" l="1"/>
  <c r="H61" i="2" s="1"/>
  <c r="B62" i="2" s="1"/>
  <c r="D62" i="2" s="1"/>
  <c r="C62" i="2" l="1"/>
  <c r="F62" i="2"/>
  <c r="E62" i="2" s="1"/>
  <c r="H62" i="2" s="1"/>
  <c r="B63" i="2" s="1"/>
  <c r="D63" i="2" s="1"/>
  <c r="F63" i="2" l="1"/>
  <c r="C63" i="2"/>
  <c r="E63" i="2" l="1"/>
  <c r="H63" i="2" s="1"/>
  <c r="B64" i="2" s="1"/>
  <c r="D64" i="2" s="1"/>
  <c r="F64" i="2" l="1"/>
  <c r="E64" i="2" s="1"/>
  <c r="H64" i="2" s="1"/>
  <c r="B65" i="2" s="1"/>
  <c r="D65" i="2" s="1"/>
  <c r="C64" i="2"/>
  <c r="C65" i="2" l="1"/>
  <c r="F65" i="2"/>
  <c r="E65" i="2" l="1"/>
  <c r="H65" i="2" s="1"/>
  <c r="B66" i="2" s="1"/>
  <c r="D66" i="2" s="1"/>
  <c r="F66" i="2" l="1"/>
  <c r="E66" i="2" s="1"/>
  <c r="H66" i="2" s="1"/>
  <c r="B67" i="2" s="1"/>
  <c r="D67" i="2" s="1"/>
  <c r="C66" i="2"/>
  <c r="C67" i="2" l="1"/>
  <c r="F67" i="2"/>
  <c r="E67" i="2" s="1"/>
  <c r="H67" i="2" l="1"/>
  <c r="B68" i="2" s="1"/>
  <c r="D68" i="2" s="1"/>
  <c r="C68" i="2" l="1"/>
  <c r="F68" i="2"/>
  <c r="E68" i="2" s="1"/>
  <c r="H68" i="2" l="1"/>
  <c r="B69" i="2" s="1"/>
  <c r="D69" i="2" s="1"/>
  <c r="C69" i="2" l="1"/>
  <c r="F69" i="2"/>
  <c r="E69" i="2" s="1"/>
  <c r="H69" i="2" l="1"/>
  <c r="B70" i="2" s="1"/>
  <c r="D70" i="2" s="1"/>
  <c r="C70" i="2" l="1"/>
  <c r="F70" i="2"/>
  <c r="E70" i="2" l="1"/>
  <c r="H70" i="2" s="1"/>
  <c r="B71" i="2" s="1"/>
  <c r="D71" i="2" s="1"/>
  <c r="C71" i="2" l="1"/>
  <c r="F71" i="2"/>
  <c r="E71" i="2" s="1"/>
  <c r="H71" i="2" s="1"/>
  <c r="B72" i="2" s="1"/>
  <c r="D72" i="2" s="1"/>
  <c r="F72" i="2" l="1"/>
  <c r="E72" i="2" s="1"/>
  <c r="C72" i="2"/>
  <c r="H72" i="2" l="1"/>
  <c r="B73" i="2" s="1"/>
  <c r="D73" i="2" s="1"/>
  <c r="C73" i="2" l="1"/>
  <c r="F73" i="2"/>
  <c r="E73" i="2" s="1"/>
  <c r="H73" i="2" s="1"/>
  <c r="B74" i="2" s="1"/>
  <c r="D74" i="2" s="1"/>
  <c r="F74" i="2" l="1"/>
  <c r="E74" i="2" s="1"/>
  <c r="C74" i="2"/>
  <c r="H74" i="2" l="1"/>
  <c r="B75" i="2" s="1"/>
  <c r="F75" i="2" s="1"/>
  <c r="C75" i="2" l="1"/>
  <c r="D75" i="2"/>
  <c r="E75" i="2" s="1"/>
  <c r="H75" i="2" s="1"/>
  <c r="B76" i="2" s="1"/>
  <c r="D76" i="2" s="1"/>
  <c r="C76" i="2" l="1"/>
  <c r="F76" i="2"/>
  <c r="E76" i="2" s="1"/>
  <c r="H76" i="2" l="1"/>
  <c r="B77" i="2" s="1"/>
  <c r="D77" i="2" s="1"/>
  <c r="F77" i="2" l="1"/>
  <c r="C77" i="2"/>
  <c r="E77" i="2" l="1"/>
  <c r="H77" i="2" s="1"/>
  <c r="B78" i="2" s="1"/>
  <c r="D78" i="2" s="1"/>
  <c r="F78" i="2" l="1"/>
  <c r="E78" i="2" s="1"/>
  <c r="H78" i="2" s="1"/>
  <c r="B79" i="2" s="1"/>
  <c r="D79" i="2" s="1"/>
  <c r="C78" i="2"/>
  <c r="C79" i="2" l="1"/>
  <c r="F79" i="2"/>
  <c r="E79" i="2" s="1"/>
  <c r="H79" i="2" l="1"/>
  <c r="B80" i="2" s="1"/>
  <c r="D80" i="2" s="1"/>
  <c r="C80" i="2" l="1"/>
  <c r="F80" i="2"/>
  <c r="E80" i="2" s="1"/>
  <c r="H80" i="2" l="1"/>
  <c r="B81" i="2" s="1"/>
  <c r="D81" i="2" s="1"/>
  <c r="F81" i="2" l="1"/>
  <c r="E81" i="2" s="1"/>
  <c r="C81" i="2"/>
  <c r="H81" i="2" l="1"/>
  <c r="B82" i="2" s="1"/>
  <c r="D82" i="2" s="1"/>
  <c r="F82" i="2" l="1"/>
  <c r="E82" i="2" s="1"/>
  <c r="H82" i="2" s="1"/>
  <c r="B83" i="2" s="1"/>
  <c r="D83" i="2" s="1"/>
  <c r="C82" i="2"/>
  <c r="C83" i="2" l="1"/>
  <c r="F83" i="2"/>
  <c r="E83" i="2" s="1"/>
  <c r="H83" i="2" l="1"/>
  <c r="B84" i="2" s="1"/>
  <c r="D84" i="2" s="1"/>
  <c r="F84" i="2" l="1"/>
  <c r="E84" i="2" s="1"/>
  <c r="H84" i="2" s="1"/>
  <c r="B85" i="2" s="1"/>
  <c r="D85" i="2" s="1"/>
  <c r="C84" i="2"/>
  <c r="F85" i="2" l="1"/>
  <c r="C85" i="2"/>
  <c r="E85" i="2" l="1"/>
  <c r="H85" i="2" s="1"/>
  <c r="B86" i="2" s="1"/>
  <c r="D86" i="2" s="1"/>
  <c r="C86" i="2" l="1"/>
  <c r="F86" i="2"/>
  <c r="E86" i="2" s="1"/>
  <c r="H86" i="2" s="1"/>
  <c r="B87" i="2" s="1"/>
  <c r="D87" i="2" s="1"/>
  <c r="C87" i="2" l="1"/>
  <c r="F87" i="2"/>
  <c r="E87" i="2" s="1"/>
  <c r="H87" i="2" l="1"/>
  <c r="B88" i="2" s="1"/>
  <c r="D88" i="2" s="1"/>
  <c r="F88" i="2" l="1"/>
  <c r="E88" i="2" s="1"/>
  <c r="H88" i="2" s="1"/>
  <c r="B89" i="2" s="1"/>
  <c r="D89" i="2" s="1"/>
  <c r="C88" i="2"/>
  <c r="F89" i="2" l="1"/>
  <c r="E89" i="2" s="1"/>
  <c r="C89" i="2"/>
  <c r="H89" i="2" l="1"/>
  <c r="B90" i="2" s="1"/>
  <c r="D90" i="2" s="1"/>
  <c r="F90" i="2" l="1"/>
  <c r="E90" i="2" s="1"/>
  <c r="C90" i="2"/>
  <c r="H90" i="2" l="1"/>
  <c r="B91" i="2" s="1"/>
  <c r="D91" i="2" s="1"/>
  <c r="F91" i="2" l="1"/>
  <c r="E91" i="2" s="1"/>
  <c r="C91" i="2"/>
  <c r="H91" i="2" l="1"/>
  <c r="B92" i="2" s="1"/>
  <c r="D92" i="2" s="1"/>
  <c r="F92" i="2" l="1"/>
  <c r="E92" i="2" s="1"/>
  <c r="C92" i="2"/>
  <c r="H92" i="2" l="1"/>
  <c r="B93" i="2" s="1"/>
  <c r="D93" i="2" s="1"/>
  <c r="C93" i="2" l="1"/>
  <c r="F93" i="2"/>
  <c r="E93" i="2" l="1"/>
  <c r="H93" i="2" s="1"/>
  <c r="B94" i="2" s="1"/>
  <c r="D94" i="2" s="1"/>
  <c r="C94" i="2" l="1"/>
  <c r="F94" i="2"/>
  <c r="E94" i="2" s="1"/>
  <c r="H94" i="2" s="1"/>
  <c r="B95" i="2" s="1"/>
  <c r="D95" i="2" s="1"/>
  <c r="F95" i="2" l="1"/>
  <c r="E95" i="2" s="1"/>
  <c r="C95" i="2"/>
  <c r="H95" i="2" l="1"/>
  <c r="B96" i="2" s="1"/>
  <c r="D96" i="2" s="1"/>
  <c r="F96" i="2" l="1"/>
  <c r="E96" i="2" s="1"/>
  <c r="H96" i="2" s="1"/>
  <c r="B97" i="2" s="1"/>
  <c r="D97" i="2" s="1"/>
  <c r="C96" i="2"/>
  <c r="F97" i="2" l="1"/>
  <c r="E97" i="2" s="1"/>
  <c r="C97" i="2"/>
  <c r="H97" i="2" l="1"/>
  <c r="B98" i="2" s="1"/>
  <c r="D98" i="2" s="1"/>
  <c r="C98" i="2" l="1"/>
  <c r="F98" i="2"/>
  <c r="E98" i="2" s="1"/>
  <c r="H98" i="2" l="1"/>
  <c r="B99" i="2" s="1"/>
  <c r="D99" i="2" s="1"/>
  <c r="C99" i="2" l="1"/>
  <c r="F99" i="2"/>
  <c r="E99" i="2" s="1"/>
  <c r="H99" i="2" l="1"/>
  <c r="B100" i="2" s="1"/>
  <c r="D100" i="2" s="1"/>
  <c r="C100" i="2" l="1"/>
  <c r="F100" i="2"/>
  <c r="E100" i="2" s="1"/>
  <c r="H100" i="2" s="1"/>
  <c r="B101" i="2" s="1"/>
  <c r="D101" i="2" s="1"/>
  <c r="C101" i="2" l="1"/>
  <c r="F101" i="2"/>
  <c r="E101" i="2" s="1"/>
  <c r="H101" i="2" l="1"/>
  <c r="B102" i="2" s="1"/>
  <c r="D102" i="2" s="1"/>
  <c r="F102" i="2" l="1"/>
  <c r="E102" i="2" s="1"/>
  <c r="C102" i="2"/>
  <c r="H102" i="2" l="1"/>
  <c r="B103" i="2" s="1"/>
  <c r="D103" i="2" s="1"/>
  <c r="F103" i="2" l="1"/>
  <c r="E103" i="2" s="1"/>
  <c r="C103" i="2"/>
  <c r="H103" i="2" l="1"/>
  <c r="B104" i="2" s="1"/>
  <c r="D104" i="2" s="1"/>
  <c r="F104" i="2" l="1"/>
  <c r="E104" i="2" s="1"/>
  <c r="C104" i="2"/>
  <c r="H104" i="2" l="1"/>
  <c r="B105" i="2" s="1"/>
  <c r="D105" i="2" s="1"/>
  <c r="F105" i="2" l="1"/>
  <c r="E105" i="2" s="1"/>
  <c r="C105" i="2"/>
  <c r="H105" i="2" l="1"/>
  <c r="B106" i="2" s="1"/>
  <c r="D106" i="2" s="1"/>
  <c r="F106" i="2" l="1"/>
  <c r="E106" i="2" s="1"/>
  <c r="C106" i="2"/>
  <c r="H106" i="2" l="1"/>
  <c r="B107" i="2" s="1"/>
  <c r="D107" i="2" s="1"/>
  <c r="C107" i="2" l="1"/>
  <c r="F107" i="2"/>
  <c r="E107" i="2" s="1"/>
  <c r="H107" i="2" s="1"/>
  <c r="B108" i="2" s="1"/>
  <c r="D108" i="2" s="1"/>
  <c r="F108" i="2" l="1"/>
  <c r="E108" i="2" s="1"/>
  <c r="C108" i="2"/>
  <c r="H108" i="2" l="1"/>
  <c r="B109" i="2" s="1"/>
  <c r="D109" i="2" s="1"/>
  <c r="C109" i="2" l="1"/>
  <c r="F109" i="2"/>
  <c r="E109" i="2" s="1"/>
  <c r="H109" i="2" l="1"/>
  <c r="B110" i="2" s="1"/>
  <c r="D110" i="2" s="1"/>
  <c r="F110" i="2" l="1"/>
  <c r="E110" i="2" s="1"/>
  <c r="C110" i="2"/>
  <c r="H110" i="2" l="1"/>
  <c r="B111" i="2" s="1"/>
  <c r="D111" i="2" s="1"/>
  <c r="C111" i="2" l="1"/>
  <c r="F111" i="2"/>
  <c r="E111" i="2" s="1"/>
  <c r="H111" i="2" s="1"/>
  <c r="B112" i="2" s="1"/>
  <c r="D112" i="2" s="1"/>
  <c r="C112" i="2" l="1"/>
  <c r="F112" i="2"/>
  <c r="E112" i="2" s="1"/>
  <c r="H112" i="2" l="1"/>
  <c r="B113" i="2" s="1"/>
  <c r="D113" i="2" s="1"/>
  <c r="C113" i="2" l="1"/>
  <c r="F113" i="2"/>
  <c r="E113" i="2" l="1"/>
  <c r="H113" i="2" s="1"/>
  <c r="B114" i="2" s="1"/>
  <c r="D114" i="2" s="1"/>
  <c r="F114" i="2" l="1"/>
  <c r="E114" i="2" s="1"/>
  <c r="H114" i="2" s="1"/>
  <c r="B115" i="2" s="1"/>
  <c r="D115" i="2" s="1"/>
  <c r="C114" i="2"/>
  <c r="F115" i="2" l="1"/>
  <c r="E115" i="2" s="1"/>
  <c r="C115" i="2"/>
  <c r="H115" i="2" l="1"/>
  <c r="B116" i="2" s="1"/>
  <c r="D116" i="2" s="1"/>
  <c r="C116" i="2" l="1"/>
  <c r="F116" i="2"/>
  <c r="E116" i="2" l="1"/>
  <c r="H116" i="2" s="1"/>
  <c r="B117" i="2" s="1"/>
  <c r="D117" i="2" s="1"/>
  <c r="F117" i="2" l="1"/>
  <c r="E117" i="2" s="1"/>
  <c r="H117" i="2" s="1"/>
  <c r="B118" i="2" s="1"/>
  <c r="D118" i="2" s="1"/>
  <c r="C117" i="2"/>
  <c r="F118" i="2" l="1"/>
  <c r="E118" i="2" s="1"/>
  <c r="H118" i="2" s="1"/>
  <c r="B119" i="2" s="1"/>
  <c r="D119" i="2" s="1"/>
  <c r="C118" i="2"/>
  <c r="C119" i="2" l="1"/>
  <c r="F119" i="2"/>
  <c r="E119" i="2" s="1"/>
  <c r="H119" i="2" l="1"/>
  <c r="B120" i="2" s="1"/>
  <c r="D120" i="2" s="1"/>
  <c r="C120" i="2" l="1"/>
  <c r="F120" i="2"/>
  <c r="E120" i="2" s="1"/>
  <c r="H120" i="2" l="1"/>
  <c r="B121" i="2" s="1"/>
  <c r="D121" i="2" s="1"/>
  <c r="F121" i="2" l="1"/>
  <c r="E121" i="2" s="1"/>
  <c r="C121" i="2"/>
  <c r="H121" i="2" l="1"/>
  <c r="B122" i="2" s="1"/>
  <c r="D122" i="2" s="1"/>
  <c r="F122" i="2" l="1"/>
  <c r="E122" i="2" s="1"/>
  <c r="C122" i="2"/>
  <c r="H122" i="2" l="1"/>
  <c r="B123" i="2" s="1"/>
  <c r="F123" i="2" s="1"/>
  <c r="C123" i="2" l="1"/>
  <c r="D123" i="2"/>
  <c r="E123" i="2" s="1"/>
  <c r="H123" i="2" s="1"/>
  <c r="B124" i="2" s="1"/>
  <c r="D124" i="2" s="1"/>
  <c r="F124" i="2" l="1"/>
  <c r="E124" i="2" s="1"/>
  <c r="C124" i="2"/>
  <c r="H124" i="2" l="1"/>
  <c r="B125" i="2" s="1"/>
  <c r="D125" i="2" s="1"/>
  <c r="F125" i="2" l="1"/>
  <c r="E125" i="2" s="1"/>
  <c r="C125" i="2"/>
  <c r="H125" i="2" l="1"/>
  <c r="B126" i="2" s="1"/>
  <c r="D126" i="2" s="1"/>
  <c r="C126" i="2" l="1"/>
  <c r="F126" i="2"/>
  <c r="E126" i="2" s="1"/>
  <c r="H126" i="2" l="1"/>
  <c r="B127" i="2" s="1"/>
  <c r="D127" i="2" s="1"/>
  <c r="C127" i="2" l="1"/>
  <c r="F127" i="2"/>
  <c r="E127" i="2" l="1"/>
  <c r="H127" i="2" s="1"/>
  <c r="B128" i="2" s="1"/>
  <c r="D128" i="2" s="1"/>
  <c r="C128" i="2" l="1"/>
  <c r="F128" i="2"/>
  <c r="E128" i="2" s="1"/>
  <c r="H128" i="2" s="1"/>
  <c r="B129" i="2" s="1"/>
  <c r="D129" i="2" s="1"/>
  <c r="C129" i="2" l="1"/>
  <c r="F129" i="2"/>
  <c r="E129" i="2" s="1"/>
  <c r="H129" i="2" l="1"/>
  <c r="B130" i="2" s="1"/>
  <c r="D130" i="2" s="1"/>
  <c r="F130" i="2" l="1"/>
  <c r="E130" i="2" s="1"/>
  <c r="H130" i="2" s="1"/>
  <c r="B131" i="2" s="1"/>
  <c r="D131" i="2" s="1"/>
  <c r="C130" i="2"/>
  <c r="F131" i="2" l="1"/>
  <c r="E131" i="2" s="1"/>
  <c r="C131" i="2"/>
  <c r="H131" i="2" l="1"/>
  <c r="B132" i="2" s="1"/>
  <c r="D132" i="2" s="1"/>
  <c r="F132" i="2" l="1"/>
  <c r="E132" i="2" s="1"/>
  <c r="H132" i="2" s="1"/>
  <c r="B133" i="2" s="1"/>
  <c r="D133" i="2" s="1"/>
  <c r="C132" i="2"/>
  <c r="C133" i="2" l="1"/>
  <c r="F133" i="2"/>
  <c r="E133" i="2" s="1"/>
  <c r="H133" i="2" l="1"/>
  <c r="B134" i="2" s="1"/>
  <c r="D134" i="2" s="1"/>
  <c r="C134" i="2" l="1"/>
  <c r="F134" i="2"/>
  <c r="E134" i="2" s="1"/>
  <c r="H134" i="2" l="1"/>
  <c r="B135" i="2" s="1"/>
  <c r="D135" i="2" s="1"/>
  <c r="F135" i="2" l="1"/>
  <c r="E135" i="2" s="1"/>
  <c r="C135" i="2"/>
  <c r="H135" i="2" l="1"/>
  <c r="B136" i="2" s="1"/>
  <c r="D136" i="2" s="1"/>
  <c r="C136" i="2" l="1"/>
  <c r="F136" i="2"/>
  <c r="E136" i="2" s="1"/>
  <c r="H136" i="2" l="1"/>
  <c r="B137" i="2" s="1"/>
  <c r="D137" i="2" s="1"/>
  <c r="F137" i="2" l="1"/>
  <c r="E137" i="2" s="1"/>
  <c r="H137" i="2" s="1"/>
  <c r="B138" i="2" s="1"/>
  <c r="D138" i="2" s="1"/>
  <c r="C137" i="2"/>
  <c r="C138" i="2" l="1"/>
  <c r="F138" i="2"/>
  <c r="E138" i="2" s="1"/>
  <c r="H138" i="2" s="1"/>
  <c r="B139" i="2" s="1"/>
  <c r="D139" i="2" s="1"/>
  <c r="F139" i="2" l="1"/>
  <c r="E139" i="2" s="1"/>
  <c r="C139" i="2"/>
  <c r="H139" i="2" l="1"/>
  <c r="B140" i="2" s="1"/>
  <c r="D140" i="2" s="1"/>
  <c r="C140" i="2" l="1"/>
  <c r="F140" i="2"/>
  <c r="E140" i="2" s="1"/>
  <c r="H140" i="2" l="1"/>
  <c r="B141" i="2" s="1"/>
  <c r="D141" i="2" s="1"/>
  <c r="F141" i="2" l="1"/>
  <c r="C141" i="2"/>
  <c r="E141" i="2" l="1"/>
  <c r="H141" i="2" s="1"/>
  <c r="B142" i="2" s="1"/>
  <c r="D142" i="2" s="1"/>
  <c r="F142" i="2" l="1"/>
  <c r="C142" i="2"/>
  <c r="E142" i="2" l="1"/>
  <c r="H142" i="2" s="1"/>
  <c r="B143" i="2" s="1"/>
  <c r="D143" i="2" s="1"/>
  <c r="F143" i="2" l="1"/>
  <c r="E143" i="2" s="1"/>
  <c r="H143" i="2" s="1"/>
  <c r="B144" i="2" s="1"/>
  <c r="D144" i="2" s="1"/>
  <c r="C143" i="2"/>
  <c r="F144" i="2" l="1"/>
  <c r="C144" i="2"/>
  <c r="E144" i="2" l="1"/>
  <c r="H144" i="2" s="1"/>
  <c r="B145" i="2" s="1"/>
  <c r="D145" i="2" s="1"/>
  <c r="C145" i="2" l="1"/>
  <c r="F145" i="2"/>
  <c r="E145" i="2" l="1"/>
  <c r="H145" i="2" s="1"/>
  <c r="B146" i="2" s="1"/>
  <c r="D146" i="2" s="1"/>
  <c r="C146" i="2" l="1"/>
  <c r="F146" i="2"/>
  <c r="E146" i="2" s="1"/>
  <c r="H146" i="2" s="1"/>
  <c r="B147" i="2" s="1"/>
  <c r="D147" i="2" s="1"/>
  <c r="F147" i="2" l="1"/>
  <c r="E147" i="2" s="1"/>
  <c r="C147" i="2"/>
  <c r="H147" i="2" l="1"/>
  <c r="B148" i="2" s="1"/>
  <c r="D148" i="2" s="1"/>
  <c r="C148" i="2" l="1"/>
  <c r="F148" i="2"/>
  <c r="E148" i="2" s="1"/>
  <c r="H148" i="2" s="1"/>
  <c r="B149" i="2" s="1"/>
  <c r="D149" i="2" s="1"/>
  <c r="C149" i="2" l="1"/>
  <c r="F149" i="2"/>
  <c r="E149" i="2" s="1"/>
  <c r="H149" i="2" s="1"/>
  <c r="B150" i="2" s="1"/>
  <c r="D150" i="2" s="1"/>
  <c r="F150" i="2" l="1"/>
  <c r="C150" i="2"/>
  <c r="E150" i="2" l="1"/>
  <c r="H150" i="2" s="1"/>
  <c r="B151" i="2" s="1"/>
  <c r="D151" i="2" s="1"/>
  <c r="C151" i="2" l="1"/>
  <c r="F151" i="2"/>
  <c r="E151" i="2" s="1"/>
  <c r="H151" i="2" s="1"/>
  <c r="B152" i="2" s="1"/>
  <c r="D152" i="2" s="1"/>
  <c r="C152" i="2" l="1"/>
  <c r="F152" i="2"/>
  <c r="E152" i="2" s="1"/>
  <c r="H152" i="2" s="1"/>
  <c r="B153" i="2" s="1"/>
  <c r="D153" i="2" s="1"/>
  <c r="F153" i="2" l="1"/>
  <c r="E153" i="2" s="1"/>
  <c r="C153" i="2"/>
  <c r="H153" i="2" l="1"/>
  <c r="B154" i="2" s="1"/>
  <c r="C154" i="2" s="1"/>
  <c r="F154" i="2" l="1"/>
  <c r="D154" i="2"/>
  <c r="E154" i="2" l="1"/>
  <c r="H154" i="2" s="1"/>
  <c r="B155" i="2" s="1"/>
  <c r="D155" i="2" s="1"/>
  <c r="F155" i="2" l="1"/>
  <c r="E155" i="2" s="1"/>
  <c r="H155" i="2" s="1"/>
  <c r="B156" i="2" s="1"/>
  <c r="D156" i="2" s="1"/>
  <c r="C155" i="2"/>
  <c r="C156" i="2" l="1"/>
  <c r="F156" i="2"/>
  <c r="E156" i="2" s="1"/>
  <c r="H156" i="2" s="1"/>
  <c r="B157" i="2" s="1"/>
  <c r="D157" i="2" s="1"/>
  <c r="F157" i="2" l="1"/>
  <c r="E157" i="2" s="1"/>
  <c r="C157" i="2"/>
  <c r="H157" i="2" l="1"/>
  <c r="B158" i="2" s="1"/>
  <c r="D158" i="2" s="1"/>
  <c r="C158" i="2" l="1"/>
  <c r="F158" i="2"/>
  <c r="E158" i="2" s="1"/>
  <c r="H158" i="2" l="1"/>
  <c r="B159" i="2" s="1"/>
  <c r="D159" i="2" s="1"/>
  <c r="C159" i="2" l="1"/>
  <c r="F159" i="2"/>
  <c r="E159" i="2" s="1"/>
  <c r="H159" i="2" s="1"/>
  <c r="B160" i="2" s="1"/>
  <c r="D160" i="2" s="1"/>
  <c r="C160" i="2" l="1"/>
  <c r="F160" i="2"/>
  <c r="E160" i="2" s="1"/>
  <c r="H160" i="2" s="1"/>
  <c r="B161" i="2" s="1"/>
  <c r="D161" i="2" s="1"/>
  <c r="C161" i="2" l="1"/>
  <c r="F161" i="2"/>
  <c r="E161" i="2" s="1"/>
  <c r="H161" i="2" l="1"/>
  <c r="B162" i="2" s="1"/>
  <c r="D162" i="2" s="1"/>
  <c r="C162" i="2" l="1"/>
  <c r="F162" i="2"/>
  <c r="E162" i="2" s="1"/>
  <c r="H162" i="2" s="1"/>
  <c r="B163" i="2" s="1"/>
  <c r="D163" i="2" s="1"/>
  <c r="F163" i="2" l="1"/>
  <c r="E163" i="2" s="1"/>
  <c r="H163" i="2" s="1"/>
  <c r="B164" i="2" s="1"/>
  <c r="D164" i="2" s="1"/>
  <c r="C163" i="2"/>
  <c r="F164" i="2" l="1"/>
  <c r="E164" i="2" s="1"/>
  <c r="H164" i="2" s="1"/>
  <c r="B165" i="2" s="1"/>
  <c r="D165" i="2" s="1"/>
  <c r="C164" i="2"/>
  <c r="C165" i="2" l="1"/>
  <c r="F165" i="2"/>
  <c r="E165" i="2" s="1"/>
  <c r="H165" i="2" l="1"/>
  <c r="B166" i="2" s="1"/>
  <c r="D166" i="2" s="1"/>
  <c r="F166" i="2" l="1"/>
  <c r="E166" i="2" s="1"/>
  <c r="C166" i="2"/>
  <c r="H166" i="2" l="1"/>
  <c r="B167" i="2" s="1"/>
  <c r="D167" i="2" s="1"/>
  <c r="C167" i="2" l="1"/>
  <c r="F167" i="2"/>
  <c r="E167" i="2" s="1"/>
  <c r="H167" i="2" l="1"/>
  <c r="B168" i="2" s="1"/>
  <c r="D168" i="2" s="1"/>
  <c r="C168" i="2" l="1"/>
  <c r="F168" i="2"/>
  <c r="E168" i="2" s="1"/>
  <c r="H168" i="2" l="1"/>
  <c r="B169" i="2" s="1"/>
  <c r="D169" i="2" s="1"/>
  <c r="F169" i="2" l="1"/>
  <c r="C169" i="2"/>
  <c r="E169" i="2" l="1"/>
  <c r="H169" i="2" s="1"/>
  <c r="B170" i="2" s="1"/>
  <c r="D170" i="2" s="1"/>
  <c r="C170" i="2" l="1"/>
  <c r="F170" i="2"/>
  <c r="E170" i="2" s="1"/>
  <c r="H170" i="2" s="1"/>
  <c r="B171" i="2" s="1"/>
  <c r="D171" i="2" s="1"/>
  <c r="F171" i="2" l="1"/>
  <c r="E171" i="2" s="1"/>
  <c r="H171" i="2" s="1"/>
  <c r="B172" i="2" s="1"/>
  <c r="D172" i="2" s="1"/>
  <c r="C171" i="2"/>
  <c r="F172" i="2" l="1"/>
  <c r="E172" i="2" s="1"/>
  <c r="H172" i="2" s="1"/>
  <c r="B173" i="2" s="1"/>
  <c r="D173" i="2" s="1"/>
  <c r="C172" i="2"/>
  <c r="C173" i="2" l="1"/>
  <c r="F173" i="2"/>
  <c r="E173" i="2" s="1"/>
  <c r="H173" i="2" l="1"/>
  <c r="B174" i="2" s="1"/>
  <c r="D174" i="2" s="1"/>
  <c r="C174" i="2" l="1"/>
  <c r="F174" i="2"/>
  <c r="E174" i="2" s="1"/>
  <c r="H174" i="2" s="1"/>
  <c r="B175" i="2" s="1"/>
  <c r="D175" i="2" s="1"/>
  <c r="F175" i="2" l="1"/>
  <c r="E175" i="2" s="1"/>
  <c r="C175" i="2"/>
  <c r="H175" i="2" l="1"/>
  <c r="B176" i="2" s="1"/>
  <c r="D176" i="2" s="1"/>
  <c r="C176" i="2" l="1"/>
  <c r="F176" i="2"/>
  <c r="E176" i="2" s="1"/>
  <c r="H176" i="2" l="1"/>
  <c r="B177" i="2" s="1"/>
  <c r="D177" i="2" s="1"/>
  <c r="C177" i="2" l="1"/>
  <c r="F177" i="2"/>
  <c r="E177" i="2" s="1"/>
  <c r="H177" i="2" l="1"/>
  <c r="B178" i="2" s="1"/>
  <c r="D178" i="2" s="1"/>
  <c r="C178" i="2" l="1"/>
  <c r="F178" i="2"/>
  <c r="E178" i="2" s="1"/>
  <c r="H178" i="2" l="1"/>
  <c r="B179" i="2" s="1"/>
  <c r="D179" i="2" s="1"/>
  <c r="F179" i="2" l="1"/>
  <c r="E179" i="2" s="1"/>
  <c r="C179" i="2"/>
  <c r="H179" i="2" l="1"/>
  <c r="B180" i="2" s="1"/>
  <c r="D180" i="2" s="1"/>
  <c r="C180" i="2" l="1"/>
  <c r="F180" i="2"/>
  <c r="E180" i="2" s="1"/>
  <c r="H180" i="2" l="1"/>
  <c r="B181" i="2" s="1"/>
  <c r="D181" i="2" s="1"/>
  <c r="F181" i="2" l="1"/>
  <c r="E181" i="2" s="1"/>
  <c r="C181" i="2"/>
  <c r="H181" i="2" l="1"/>
  <c r="B182" i="2" s="1"/>
  <c r="D182" i="2" s="1"/>
  <c r="F182" i="2" l="1"/>
  <c r="E182" i="2" s="1"/>
  <c r="C182" i="2"/>
  <c r="H182" i="2" l="1"/>
  <c r="B183" i="2" s="1"/>
  <c r="D183" i="2" s="1"/>
  <c r="F183" i="2" l="1"/>
  <c r="C183" i="2"/>
  <c r="E183" i="2" l="1"/>
  <c r="H183" i="2" s="1"/>
  <c r="B184" i="2" s="1"/>
  <c r="D184" i="2" s="1"/>
  <c r="C184" i="2" l="1"/>
  <c r="F184" i="2"/>
  <c r="E184" i="2" l="1"/>
  <c r="H184" i="2" s="1"/>
  <c r="B185" i="2" s="1"/>
  <c r="D185" i="2" s="1"/>
  <c r="F185" i="2" l="1"/>
  <c r="E185" i="2" s="1"/>
  <c r="H185" i="2" s="1"/>
  <c r="B186" i="2" s="1"/>
  <c r="D186" i="2" s="1"/>
  <c r="C185" i="2"/>
  <c r="C186" i="2" l="1"/>
  <c r="F186" i="2"/>
  <c r="E186" i="2" l="1"/>
  <c r="H186" i="2" s="1"/>
  <c r="B187" i="2" s="1"/>
  <c r="D187" i="2" s="1"/>
  <c r="C187" i="2" l="1"/>
  <c r="F187" i="2"/>
  <c r="E187" i="2" l="1"/>
  <c r="H187" i="2" s="1"/>
  <c r="B188" i="2" s="1"/>
  <c r="D188" i="2" s="1"/>
  <c r="F188" i="2" l="1"/>
  <c r="E188" i="2" s="1"/>
  <c r="H188" i="2" s="1"/>
  <c r="B189" i="2" s="1"/>
  <c r="D189" i="2" s="1"/>
  <c r="C188" i="2"/>
  <c r="C189" i="2" l="1"/>
  <c r="F189" i="2"/>
  <c r="E189" i="2" s="1"/>
  <c r="H189" i="2" s="1"/>
  <c r="B190" i="2" s="1"/>
  <c r="D190" i="2" s="1"/>
  <c r="C190" i="2" l="1"/>
  <c r="F190" i="2"/>
  <c r="E190" i="2" s="1"/>
  <c r="H190" i="2" s="1"/>
  <c r="B191" i="2" s="1"/>
  <c r="D191" i="2" s="1"/>
  <c r="C191" i="2" l="1"/>
  <c r="F191" i="2"/>
  <c r="E191" i="2" l="1"/>
  <c r="H191" i="2" s="1"/>
  <c r="B192" i="2" s="1"/>
  <c r="D192" i="2" s="1"/>
  <c r="C192" i="2" l="1"/>
  <c r="F192" i="2"/>
  <c r="E192" i="2" s="1"/>
  <c r="H192" i="2" s="1"/>
  <c r="B193" i="2" s="1"/>
  <c r="D193" i="2" s="1"/>
  <c r="C193" i="2" l="1"/>
  <c r="F193" i="2"/>
  <c r="E193" i="2" s="1"/>
  <c r="H193" i="2" l="1"/>
  <c r="B194" i="2" s="1"/>
  <c r="D194" i="2" s="1"/>
  <c r="C194" i="2" l="1"/>
  <c r="F194" i="2"/>
  <c r="E194" i="2" s="1"/>
  <c r="H194" i="2" s="1"/>
  <c r="B195" i="2" s="1"/>
  <c r="D195" i="2" s="1"/>
  <c r="C195" i="2" l="1"/>
  <c r="F195" i="2"/>
  <c r="E195" i="2" s="1"/>
  <c r="H195" i="2" l="1"/>
  <c r="B196" i="2" s="1"/>
  <c r="D196" i="2" s="1"/>
  <c r="C196" i="2" l="1"/>
  <c r="F196" i="2"/>
  <c r="E196" i="2" s="1"/>
  <c r="H196" i="2" s="1"/>
  <c r="B197" i="2" s="1"/>
  <c r="D197" i="2" s="1"/>
  <c r="F197" i="2" l="1"/>
  <c r="E197" i="2" s="1"/>
  <c r="H197" i="2" s="1"/>
  <c r="B198" i="2" s="1"/>
  <c r="D198" i="2" s="1"/>
  <c r="C197" i="2"/>
  <c r="C198" i="2" l="1"/>
  <c r="F198" i="2"/>
  <c r="E198" i="2" s="1"/>
  <c r="H198" i="2" s="1"/>
  <c r="B199" i="2" s="1"/>
  <c r="D199" i="2" s="1"/>
  <c r="C199" i="2" l="1"/>
  <c r="F199" i="2"/>
  <c r="E199" i="2" s="1"/>
  <c r="H199" i="2" s="1"/>
  <c r="B200" i="2" s="1"/>
  <c r="D200" i="2" s="1"/>
  <c r="F200" i="2" l="1"/>
  <c r="E200" i="2" s="1"/>
  <c r="C200" i="2"/>
  <c r="H200" i="2" l="1"/>
  <c r="B201" i="2" s="1"/>
  <c r="D201" i="2" s="1"/>
  <c r="F201" i="2" l="1"/>
  <c r="E201" i="2" s="1"/>
  <c r="C201" i="2"/>
  <c r="H201" i="2" l="1"/>
  <c r="B202" i="2" s="1"/>
  <c r="D202" i="2" s="1"/>
  <c r="F202" i="2" l="1"/>
  <c r="C202" i="2"/>
  <c r="E202" i="2" l="1"/>
  <c r="H202" i="2" s="1"/>
  <c r="B203" i="2" s="1"/>
  <c r="D203" i="2" s="1"/>
  <c r="F203" i="2" l="1"/>
  <c r="E203" i="2" s="1"/>
  <c r="H203" i="2" s="1"/>
  <c r="B204" i="2" s="1"/>
  <c r="D204" i="2" s="1"/>
  <c r="C203" i="2"/>
  <c r="C204" i="2" l="1"/>
  <c r="F204" i="2"/>
  <c r="E204" i="2" s="1"/>
  <c r="H204" i="2" l="1"/>
  <c r="B205" i="2" s="1"/>
  <c r="D205" i="2" s="1"/>
  <c r="F205" i="2" l="1"/>
  <c r="E205" i="2" s="1"/>
  <c r="C205" i="2"/>
  <c r="H205" i="2" l="1"/>
  <c r="B206" i="2" s="1"/>
  <c r="D206" i="2" s="1"/>
  <c r="F206" i="2" l="1"/>
  <c r="C206" i="2"/>
  <c r="E206" i="2" l="1"/>
  <c r="H206" i="2" s="1"/>
  <c r="B207" i="2" s="1"/>
  <c r="D207" i="2" s="1"/>
  <c r="F207" i="2" l="1"/>
  <c r="E207" i="2" s="1"/>
  <c r="H207" i="2" s="1"/>
  <c r="B208" i="2" s="1"/>
  <c r="D208" i="2" s="1"/>
  <c r="C207" i="2"/>
  <c r="F208" i="2" l="1"/>
  <c r="E208" i="2" s="1"/>
  <c r="C208" i="2"/>
  <c r="H208" i="2" l="1"/>
  <c r="B209" i="2" s="1"/>
  <c r="D209" i="2" s="1"/>
  <c r="C209" i="2" l="1"/>
  <c r="F209" i="2"/>
  <c r="E209" i="2" s="1"/>
  <c r="H209" i="2" l="1"/>
  <c r="B210" i="2" s="1"/>
  <c r="D210" i="2" s="1"/>
  <c r="F210" i="2" l="1"/>
  <c r="E210" i="2" s="1"/>
  <c r="C210" i="2"/>
  <c r="H210" i="2" l="1"/>
  <c r="B211" i="2" s="1"/>
  <c r="D211" i="2" s="1"/>
  <c r="C211" i="2" l="1"/>
  <c r="F211" i="2"/>
  <c r="E211" i="2" s="1"/>
  <c r="H211" i="2" s="1"/>
  <c r="B212" i="2" s="1"/>
  <c r="D212" i="2" s="1"/>
  <c r="C212" i="2" l="1"/>
  <c r="F212" i="2"/>
  <c r="E212" i="2" s="1"/>
  <c r="H212" i="2" s="1"/>
  <c r="B213" i="2" s="1"/>
  <c r="D213" i="2" s="1"/>
  <c r="C213" i="2" l="1"/>
  <c r="F213" i="2"/>
  <c r="E213" i="2" s="1"/>
  <c r="H213" i="2" s="1"/>
  <c r="B214" i="2" s="1"/>
  <c r="D214" i="2" s="1"/>
  <c r="F214" i="2" l="1"/>
  <c r="E214" i="2" s="1"/>
  <c r="C214" i="2"/>
  <c r="H214" i="2" l="1"/>
  <c r="B215" i="2" s="1"/>
  <c r="D215" i="2" s="1"/>
  <c r="C215" i="2" l="1"/>
  <c r="F215" i="2"/>
  <c r="E215" i="2" s="1"/>
  <c r="H215" i="2" l="1"/>
  <c r="B216" i="2" s="1"/>
  <c r="D216" i="2" s="1"/>
  <c r="F216" i="2" l="1"/>
  <c r="C216" i="2"/>
  <c r="E216" i="2" l="1"/>
  <c r="H216" i="2" s="1"/>
  <c r="B217" i="2" s="1"/>
  <c r="D217" i="2" s="1"/>
  <c r="C217" i="2" l="1"/>
  <c r="F217" i="2"/>
  <c r="E217" i="2" s="1"/>
  <c r="H217" i="2" s="1"/>
  <c r="B218" i="2" s="1"/>
  <c r="D218" i="2" s="1"/>
  <c r="C218" i="2" l="1"/>
  <c r="F218" i="2"/>
  <c r="E218" i="2" s="1"/>
  <c r="H218" i="2" l="1"/>
  <c r="B219" i="2" s="1"/>
  <c r="D219" i="2" s="1"/>
  <c r="F219" i="2" l="1"/>
  <c r="E219" i="2" s="1"/>
  <c r="H219" i="2" s="1"/>
  <c r="B220" i="2" s="1"/>
  <c r="D220" i="2" s="1"/>
  <c r="C219" i="2"/>
  <c r="C220" i="2" l="1"/>
  <c r="F220" i="2"/>
  <c r="E220" i="2" s="1"/>
  <c r="H220" i="2" l="1"/>
  <c r="B221" i="2" s="1"/>
  <c r="D221" i="2" s="1"/>
  <c r="C221" i="2" l="1"/>
  <c r="F221" i="2"/>
  <c r="E221" i="2" s="1"/>
  <c r="H221" i="2" s="1"/>
  <c r="B222" i="2" s="1"/>
  <c r="D222" i="2" s="1"/>
  <c r="F222" i="2" l="1"/>
  <c r="E222" i="2" s="1"/>
  <c r="C222" i="2"/>
  <c r="H222" i="2" l="1"/>
  <c r="B223" i="2" s="1"/>
  <c r="D223" i="2" s="1"/>
  <c r="C223" i="2" l="1"/>
  <c r="F223" i="2"/>
  <c r="E223" i="2" l="1"/>
  <c r="H223" i="2" s="1"/>
  <c r="B224" i="2" s="1"/>
  <c r="D224" i="2" s="1"/>
  <c r="C224" i="2" l="1"/>
  <c r="F224" i="2"/>
  <c r="E224" i="2" s="1"/>
  <c r="H224" i="2" l="1"/>
  <c r="B225" i="2" s="1"/>
  <c r="D225" i="2" s="1"/>
  <c r="F225" i="2" l="1"/>
  <c r="E225" i="2" s="1"/>
  <c r="H225" i="2" s="1"/>
  <c r="B226" i="2" s="1"/>
  <c r="D226" i="2" s="1"/>
  <c r="C225" i="2"/>
  <c r="F226" i="2" l="1"/>
  <c r="E226" i="2" s="1"/>
  <c r="H226" i="2" s="1"/>
  <c r="B227" i="2" s="1"/>
  <c r="D227" i="2" s="1"/>
  <c r="C226" i="2"/>
  <c r="F227" i="2" l="1"/>
  <c r="E227" i="2" s="1"/>
  <c r="C227" i="2"/>
  <c r="H227" i="2" l="1"/>
  <c r="B228" i="2" s="1"/>
  <c r="D228" i="2" s="1"/>
  <c r="C228" i="2" l="1"/>
  <c r="F228" i="2"/>
  <c r="E228" i="2" s="1"/>
  <c r="H228" i="2" l="1"/>
  <c r="B229" i="2" s="1"/>
  <c r="D229" i="2" s="1"/>
  <c r="F229" i="2" l="1"/>
  <c r="E229" i="2" s="1"/>
  <c r="C229" i="2"/>
  <c r="H229" i="2" l="1"/>
  <c r="B230" i="2" s="1"/>
  <c r="D230" i="2" s="1"/>
  <c r="F230" i="2" l="1"/>
  <c r="E230" i="2" s="1"/>
  <c r="H230" i="2" s="1"/>
  <c r="B231" i="2" s="1"/>
  <c r="D231" i="2" s="1"/>
  <c r="C230" i="2"/>
  <c r="C231" i="2" l="1"/>
  <c r="F231" i="2"/>
  <c r="E231" i="2" l="1"/>
  <c r="H231" i="2" s="1"/>
  <c r="B232" i="2" s="1"/>
  <c r="D232" i="2" s="1"/>
  <c r="C232" i="2" l="1"/>
  <c r="F232" i="2"/>
  <c r="E232" i="2" s="1"/>
  <c r="H232" i="2" s="1"/>
  <c r="B233" i="2" s="1"/>
  <c r="D233" i="2" s="1"/>
  <c r="C233" i="2" l="1"/>
  <c r="F233" i="2"/>
  <c r="E233" i="2" s="1"/>
  <c r="H233" i="2" s="1"/>
  <c r="B234" i="2" s="1"/>
  <c r="D234" i="2" s="1"/>
  <c r="C234" i="2" l="1"/>
  <c r="F234" i="2"/>
  <c r="E234" i="2" s="1"/>
  <c r="H234" i="2" l="1"/>
  <c r="B235" i="2" s="1"/>
  <c r="D235" i="2" s="1"/>
  <c r="F235" i="2" l="1"/>
  <c r="E235" i="2" s="1"/>
  <c r="C235" i="2"/>
  <c r="H235" i="2" l="1"/>
  <c r="B236" i="2" s="1"/>
  <c r="D236" i="2" s="1"/>
  <c r="F236" i="2" l="1"/>
  <c r="E236" i="2" s="1"/>
  <c r="H236" i="2" s="1"/>
  <c r="B237" i="2" s="1"/>
  <c r="D237" i="2" s="1"/>
  <c r="C236" i="2"/>
  <c r="C237" i="2" l="1"/>
  <c r="F237" i="2"/>
  <c r="E237" i="2" s="1"/>
  <c r="H237" i="2" l="1"/>
  <c r="B238" i="2" s="1"/>
  <c r="D238" i="2" s="1"/>
  <c r="F238" i="2" l="1"/>
  <c r="C238" i="2"/>
  <c r="E238" i="2" l="1"/>
  <c r="H238" i="2" s="1"/>
  <c r="B239" i="2" s="1"/>
  <c r="D239" i="2" s="1"/>
  <c r="C239" i="2" l="1"/>
  <c r="F239" i="2"/>
  <c r="E239" i="2" s="1"/>
  <c r="H239" i="2" l="1"/>
  <c r="B240" i="2" s="1"/>
  <c r="D240" i="2" s="1"/>
  <c r="F240" i="2" l="1"/>
  <c r="E240" i="2" s="1"/>
  <c r="H240" i="2" s="1"/>
  <c r="B241" i="2" s="1"/>
  <c r="D241" i="2" s="1"/>
  <c r="C240" i="2"/>
  <c r="F241" i="2" l="1"/>
  <c r="E241" i="2" s="1"/>
  <c r="H241" i="2" s="1"/>
  <c r="B242" i="2" s="1"/>
  <c r="D242" i="2" s="1"/>
  <c r="C241" i="2"/>
  <c r="C242" i="2" l="1"/>
  <c r="F242" i="2"/>
  <c r="E242" i="2" s="1"/>
  <c r="H242" i="2" s="1"/>
  <c r="B243" i="2" s="1"/>
  <c r="D243" i="2" s="1"/>
  <c r="C243" i="2" l="1"/>
  <c r="F243" i="2"/>
  <c r="E243" i="2" l="1"/>
  <c r="H243" i="2" s="1"/>
  <c r="B244" i="2" s="1"/>
  <c r="D244" i="2" s="1"/>
  <c r="C244" i="2" l="1"/>
  <c r="F244" i="2"/>
  <c r="E244" i="2" s="1"/>
  <c r="H244" i="2" s="1"/>
  <c r="B245" i="2" s="1"/>
  <c r="D245" i="2" s="1"/>
  <c r="F245" i="2" l="1"/>
  <c r="C245" i="2"/>
  <c r="E245" i="2" l="1"/>
  <c r="H245" i="2" s="1"/>
  <c r="B246" i="2" s="1"/>
  <c r="D246" i="2" s="1"/>
  <c r="F246" i="2" l="1"/>
  <c r="E246" i="2" s="1"/>
  <c r="C246" i="2"/>
  <c r="H246" i="2" l="1"/>
  <c r="B247" i="2" s="1"/>
  <c r="D247" i="2" s="1"/>
  <c r="C247" i="2" l="1"/>
  <c r="F247" i="2"/>
  <c r="E247" i="2" s="1"/>
  <c r="H247" i="2" s="1"/>
  <c r="B248" i="2" s="1"/>
  <c r="D248" i="2" s="1"/>
  <c r="C248" i="2" l="1"/>
  <c r="F248" i="2"/>
  <c r="E248" i="2" s="1"/>
  <c r="H248" i="2" s="1"/>
  <c r="B249" i="2" s="1"/>
  <c r="D249" i="2" s="1"/>
  <c r="C249" i="2" l="1"/>
  <c r="F249" i="2"/>
  <c r="E249" i="2" s="1"/>
  <c r="H249" i="2" l="1"/>
  <c r="B250" i="2" s="1"/>
  <c r="D250" i="2" s="1"/>
  <c r="F250" i="2" l="1"/>
  <c r="E250" i="2" s="1"/>
  <c r="C250" i="2"/>
  <c r="H250" i="2" l="1"/>
  <c r="B251" i="2" s="1"/>
  <c r="D251" i="2" s="1"/>
  <c r="F251" i="2" l="1"/>
  <c r="E251" i="2" s="1"/>
  <c r="H251" i="2" s="1"/>
  <c r="B252" i="2" s="1"/>
  <c r="D252" i="2" s="1"/>
  <c r="C251" i="2"/>
  <c r="C252" i="2" l="1"/>
  <c r="F252" i="2"/>
  <c r="E252" i="2" l="1"/>
  <c r="H252" i="2" s="1"/>
  <c r="B253" i="2" s="1"/>
  <c r="D253" i="2" s="1"/>
  <c r="F253" i="2" l="1"/>
  <c r="E253" i="2" s="1"/>
  <c r="H253" i="2" s="1"/>
  <c r="B254" i="2" s="1"/>
  <c r="D254" i="2" s="1"/>
  <c r="C253" i="2"/>
  <c r="F254" i="2" l="1"/>
  <c r="E254" i="2" s="1"/>
  <c r="C254" i="2"/>
  <c r="H254" i="2" l="1"/>
  <c r="B255" i="2" s="1"/>
  <c r="D255" i="2" s="1"/>
  <c r="F255" i="2" l="1"/>
  <c r="E255" i="2" s="1"/>
  <c r="C255" i="2"/>
  <c r="H255" i="2" l="1"/>
  <c r="B256" i="2" s="1"/>
  <c r="D256" i="2" s="1"/>
  <c r="F256" i="2" l="1"/>
  <c r="E256" i="2" s="1"/>
  <c r="H256" i="2" s="1"/>
  <c r="B257" i="2" s="1"/>
  <c r="D257" i="2" s="1"/>
  <c r="C256" i="2"/>
  <c r="F257" i="2" l="1"/>
  <c r="E257" i="2" s="1"/>
  <c r="C257" i="2"/>
  <c r="H257" i="2" l="1"/>
  <c r="B258" i="2" s="1"/>
  <c r="D258" i="2" s="1"/>
  <c r="C258" i="2" l="1"/>
  <c r="F258" i="2"/>
  <c r="E258" i="2" s="1"/>
  <c r="H258" i="2" l="1"/>
  <c r="B259" i="2" s="1"/>
  <c r="D259" i="2" s="1"/>
  <c r="F259" i="2" l="1"/>
  <c r="C259" i="2"/>
  <c r="E259" i="2" l="1"/>
  <c r="H259" i="2" s="1"/>
  <c r="B260" i="2" s="1"/>
  <c r="D260" i="2" s="1"/>
  <c r="C260" i="2" l="1"/>
  <c r="F260" i="2"/>
  <c r="E260" i="2" s="1"/>
  <c r="H260" i="2" s="1"/>
  <c r="B261" i="2" s="1"/>
  <c r="D261" i="2" s="1"/>
  <c r="F261" i="2" l="1"/>
  <c r="E261" i="2" s="1"/>
  <c r="C261" i="2"/>
  <c r="H261" i="2" l="1"/>
  <c r="B262" i="2" s="1"/>
  <c r="D262" i="2" s="1"/>
  <c r="C262" i="2" l="1"/>
  <c r="F262" i="2"/>
  <c r="E262" i="2" l="1"/>
  <c r="H262" i="2" s="1"/>
  <c r="B263" i="2" s="1"/>
  <c r="D263" i="2" s="1"/>
  <c r="F263" i="2" l="1"/>
  <c r="E263" i="2" s="1"/>
  <c r="C263" i="2"/>
  <c r="H263" i="2" l="1"/>
  <c r="B264" i="2" s="1"/>
  <c r="D264" i="2" s="1"/>
  <c r="F264" i="2" l="1"/>
  <c r="E264" i="2" s="1"/>
  <c r="H264" i="2" s="1"/>
  <c r="B265" i="2" s="1"/>
  <c r="D265" i="2" s="1"/>
  <c r="C264" i="2"/>
  <c r="C265" i="2" l="1"/>
  <c r="F265" i="2"/>
  <c r="E265" i="2" s="1"/>
  <c r="H265" i="2" s="1"/>
  <c r="B266" i="2" s="1"/>
  <c r="D266" i="2" s="1"/>
  <c r="F266" i="2" l="1"/>
  <c r="E266" i="2" s="1"/>
  <c r="H266" i="2" s="1"/>
  <c r="B267" i="2" s="1"/>
  <c r="D267" i="2" s="1"/>
  <c r="C266" i="2"/>
  <c r="F267" i="2" l="1"/>
  <c r="E267" i="2" s="1"/>
  <c r="C267" i="2"/>
  <c r="H267" i="2" l="1"/>
  <c r="B268" i="2" s="1"/>
  <c r="D268" i="2" s="1"/>
  <c r="F268" i="2" l="1"/>
  <c r="E268" i="2" s="1"/>
  <c r="C268" i="2"/>
  <c r="H268" i="2" l="1"/>
  <c r="B269" i="2" s="1"/>
  <c r="D269" i="2" s="1"/>
  <c r="C269" i="2" l="1"/>
  <c r="F269" i="2"/>
  <c r="E269" i="2" s="1"/>
  <c r="H269" i="2" s="1"/>
  <c r="B270" i="2" s="1"/>
  <c r="D270" i="2" s="1"/>
  <c r="F270" i="2" l="1"/>
  <c r="E270" i="2" s="1"/>
  <c r="C270" i="2"/>
  <c r="H270" i="2" l="1"/>
  <c r="B271" i="2" s="1"/>
  <c r="F271" i="2" l="1"/>
  <c r="D271" i="2"/>
  <c r="C271" i="2"/>
  <c r="E271" i="2" l="1"/>
  <c r="H271" i="2" s="1"/>
  <c r="B272" i="2" s="1"/>
  <c r="D272" i="2" s="1"/>
  <c r="F272" i="2" l="1"/>
  <c r="E272" i="2" s="1"/>
  <c r="H272" i="2" s="1"/>
  <c r="B273" i="2" s="1"/>
  <c r="D273" i="2" s="1"/>
  <c r="C272" i="2"/>
  <c r="F273" i="2" l="1"/>
  <c r="E273" i="2" s="1"/>
  <c r="H273" i="2" s="1"/>
  <c r="B274" i="2" s="1"/>
  <c r="D274" i="2" s="1"/>
  <c r="C273" i="2"/>
  <c r="F274" i="2" l="1"/>
  <c r="E274" i="2" s="1"/>
  <c r="H274" i="2" s="1"/>
  <c r="B275" i="2" s="1"/>
  <c r="D275" i="2" s="1"/>
  <c r="C274" i="2"/>
  <c r="C275" i="2" l="1"/>
  <c r="F275" i="2"/>
  <c r="E275" i="2" s="1"/>
  <c r="H275" i="2" l="1"/>
  <c r="B276" i="2" s="1"/>
  <c r="D276" i="2" s="1"/>
  <c r="F276" i="2" l="1"/>
  <c r="E276" i="2" s="1"/>
  <c r="H276" i="2" s="1"/>
  <c r="B277" i="2" s="1"/>
  <c r="D277" i="2" s="1"/>
  <c r="C276" i="2"/>
  <c r="F277" i="2" l="1"/>
  <c r="C277" i="2"/>
  <c r="E277" i="2" l="1"/>
  <c r="H277" i="2" s="1"/>
  <c r="B278" i="2" s="1"/>
  <c r="D278" i="2" s="1"/>
  <c r="C278" i="2" l="1"/>
  <c r="F278" i="2"/>
  <c r="E278" i="2" s="1"/>
  <c r="H278" i="2" s="1"/>
  <c r="B279" i="2" s="1"/>
  <c r="D279" i="2" s="1"/>
  <c r="F279" i="2" l="1"/>
  <c r="C279" i="2"/>
  <c r="E279" i="2" l="1"/>
  <c r="H279" i="2" s="1"/>
  <c r="B280" i="2" s="1"/>
  <c r="D280" i="2" s="1"/>
  <c r="C280" i="2" l="1"/>
  <c r="F280" i="2"/>
  <c r="E280" i="2" l="1"/>
  <c r="H280" i="2" s="1"/>
  <c r="B281" i="2" s="1"/>
  <c r="D281" i="2" s="1"/>
  <c r="F281" i="2" l="1"/>
  <c r="E281" i="2" s="1"/>
  <c r="H281" i="2" s="1"/>
  <c r="B282" i="2" s="1"/>
  <c r="D282" i="2" s="1"/>
  <c r="C281" i="2"/>
  <c r="C282" i="2" l="1"/>
  <c r="F282" i="2"/>
  <c r="E282" i="2" l="1"/>
  <c r="H282" i="2" s="1"/>
  <c r="B283" i="2" s="1"/>
  <c r="C283" i="2" l="1"/>
  <c r="D283" i="2"/>
  <c r="F283" i="2"/>
  <c r="E283" i="2" l="1"/>
  <c r="H283" i="2" s="1"/>
  <c r="B284" i="2" s="1"/>
  <c r="C284" i="2" l="1"/>
  <c r="D284" i="2"/>
  <c r="F284" i="2"/>
  <c r="E284" i="2" l="1"/>
  <c r="H284" i="2" s="1"/>
  <c r="B285" i="2" s="1"/>
  <c r="D285" i="2" s="1"/>
  <c r="C285" i="2" l="1"/>
  <c r="F285" i="2"/>
  <c r="E285" i="2" l="1"/>
  <c r="H285" i="2" s="1"/>
  <c r="B286" i="2" s="1"/>
  <c r="D286" i="2" s="1"/>
  <c r="C286" i="2" l="1"/>
  <c r="F286" i="2"/>
  <c r="E286" i="2" s="1"/>
  <c r="H286" i="2" s="1"/>
  <c r="B287" i="2" s="1"/>
  <c r="D287" i="2" s="1"/>
  <c r="C287" i="2" l="1"/>
  <c r="F287" i="2"/>
  <c r="E287" i="2" s="1"/>
  <c r="H287" i="2" s="1"/>
  <c r="B288" i="2" s="1"/>
  <c r="D288" i="2" s="1"/>
  <c r="F288" i="2" l="1"/>
  <c r="E288" i="2" s="1"/>
  <c r="H288" i="2" s="1"/>
  <c r="B289" i="2" s="1"/>
  <c r="C288" i="2"/>
  <c r="C289" i="2" l="1"/>
  <c r="D289" i="2"/>
  <c r="F289" i="2"/>
  <c r="E289" i="2" l="1"/>
  <c r="H289" i="2" s="1"/>
  <c r="B290" i="2" s="1"/>
  <c r="D290" i="2" s="1"/>
  <c r="F290" i="2" l="1"/>
  <c r="E290" i="2" s="1"/>
  <c r="H290" i="2" s="1"/>
  <c r="B291" i="2" s="1"/>
  <c r="D291" i="2" s="1"/>
  <c r="C290" i="2"/>
  <c r="C291" i="2" l="1"/>
  <c r="F291" i="2"/>
  <c r="E291" i="2" s="1"/>
  <c r="H291" i="2" s="1"/>
  <c r="B292" i="2" s="1"/>
  <c r="D292" i="2" s="1"/>
  <c r="C292" i="2" l="1"/>
  <c r="F292" i="2"/>
  <c r="E292" i="2" s="1"/>
  <c r="H292" i="2" s="1"/>
  <c r="B293" i="2" s="1"/>
  <c r="D293" i="2" s="1"/>
  <c r="C293" i="2" l="1"/>
  <c r="F293" i="2"/>
  <c r="E293" i="2" s="1"/>
  <c r="H293" i="2" s="1"/>
  <c r="B294" i="2" s="1"/>
  <c r="D294" i="2" s="1"/>
  <c r="C294" i="2" l="1"/>
  <c r="F294" i="2"/>
  <c r="E294" i="2" s="1"/>
  <c r="H294" i="2" s="1"/>
  <c r="B295" i="2" s="1"/>
  <c r="F295" i="2" l="1"/>
  <c r="D295" i="2"/>
  <c r="E295" i="2" s="1"/>
  <c r="H295" i="2" s="1"/>
  <c r="B296" i="2" s="1"/>
  <c r="C295" i="2"/>
  <c r="C296" i="2" l="1"/>
  <c r="D296" i="2"/>
  <c r="F296" i="2"/>
  <c r="E296" i="2" s="1"/>
  <c r="H296" i="2" s="1"/>
  <c r="B297" i="2" s="1"/>
  <c r="D297" i="2" s="1"/>
  <c r="F297" i="2" l="1"/>
  <c r="E297" i="2" s="1"/>
  <c r="H297" i="2" s="1"/>
  <c r="B298" i="2" s="1"/>
  <c r="C297" i="2"/>
  <c r="C298" i="2" l="1"/>
  <c r="D298" i="2"/>
  <c r="F298" i="2"/>
  <c r="E298" i="2" l="1"/>
  <c r="H298" i="2" s="1"/>
  <c r="B299" i="2" s="1"/>
  <c r="C299" i="2" l="1"/>
  <c r="D299" i="2"/>
  <c r="F299" i="2"/>
  <c r="E299" i="2" l="1"/>
  <c r="H299" i="2" s="1"/>
  <c r="B300" i="2" s="1"/>
  <c r="C300" i="2" s="1"/>
  <c r="F300" i="2" l="1"/>
  <c r="D300" i="2"/>
  <c r="E300" i="2" l="1"/>
  <c r="H300" i="2" s="1"/>
  <c r="B301" i="2" s="1"/>
  <c r="D301" i="2" s="1"/>
  <c r="F301" i="2" l="1"/>
  <c r="E301" i="2" s="1"/>
  <c r="H301" i="2" s="1"/>
  <c r="B302" i="2" s="1"/>
  <c r="D302" i="2" s="1"/>
  <c r="C301" i="2"/>
  <c r="C302" i="2" l="1"/>
  <c r="F302" i="2"/>
  <c r="E302" i="2" s="1"/>
  <c r="H302" i="2" s="1"/>
  <c r="B303" i="2" s="1"/>
  <c r="C303" i="2" s="1"/>
  <c r="D303" i="2" l="1"/>
  <c r="F303" i="2"/>
  <c r="E303" i="2" s="1"/>
  <c r="H303" i="2" s="1"/>
  <c r="B304" i="2" s="1"/>
  <c r="D304" i="2" s="1"/>
  <c r="C304" i="2" l="1"/>
  <c r="F304" i="2"/>
  <c r="E304" i="2" s="1"/>
  <c r="H304" i="2" s="1"/>
  <c r="B305" i="2" s="1"/>
  <c r="D305" i="2" s="1"/>
  <c r="F305" i="2" l="1"/>
  <c r="E305" i="2" s="1"/>
  <c r="H305" i="2" s="1"/>
  <c r="B306" i="2" s="1"/>
  <c r="D306" i="2" s="1"/>
  <c r="C305" i="2"/>
  <c r="C306" i="2" l="1"/>
  <c r="F306" i="2"/>
  <c r="E306" i="2" s="1"/>
  <c r="H306" i="2" s="1"/>
  <c r="B307" i="2" s="1"/>
  <c r="D307" i="2" s="1"/>
  <c r="C307" i="2" l="1"/>
  <c r="F307" i="2"/>
  <c r="E307" i="2" s="1"/>
  <c r="H307" i="2" s="1"/>
  <c r="B308" i="2" s="1"/>
  <c r="F308" i="2" l="1"/>
  <c r="D308" i="2"/>
  <c r="E308" i="2" s="1"/>
  <c r="H308" i="2" s="1"/>
  <c r="B309" i="2" s="1"/>
  <c r="C308" i="2"/>
  <c r="F309" i="2" l="1"/>
  <c r="D309" i="2"/>
  <c r="C309" i="2"/>
  <c r="E309" i="2" l="1"/>
  <c r="H309" i="2" s="1"/>
  <c r="B310" i="2" s="1"/>
  <c r="F310" i="2" s="1"/>
  <c r="C310" i="2" l="1"/>
  <c r="D310" i="2"/>
  <c r="E310" i="2" s="1"/>
  <c r="H310" i="2" s="1"/>
  <c r="B311" i="2" s="1"/>
  <c r="D311" i="2" s="1"/>
  <c r="F311" i="2" l="1"/>
  <c r="C311" i="2"/>
  <c r="E311" i="2" l="1"/>
  <c r="H311" i="2" s="1"/>
  <c r="B312" i="2" s="1"/>
  <c r="D312" i="2" s="1"/>
  <c r="C312" i="2" l="1"/>
  <c r="F312" i="2"/>
  <c r="E312" i="2" l="1"/>
  <c r="H312" i="2" s="1"/>
  <c r="B313" i="2" s="1"/>
  <c r="D313" i="2" l="1"/>
  <c r="F313" i="2"/>
  <c r="E313" i="2" s="1"/>
  <c r="H313" i="2" s="1"/>
  <c r="B314" i="2" s="1"/>
  <c r="D314" i="2" s="1"/>
  <c r="C313" i="2"/>
  <c r="F314" i="2" l="1"/>
  <c r="E314" i="2" s="1"/>
  <c r="H314" i="2" s="1"/>
  <c r="B315" i="2" s="1"/>
  <c r="D315" i="2" s="1"/>
  <c r="C314" i="2"/>
  <c r="C315" i="2" l="1"/>
  <c r="F315" i="2"/>
  <c r="E315" i="2" s="1"/>
  <c r="H315" i="2" s="1"/>
  <c r="B316" i="2" s="1"/>
  <c r="D316" i="2" s="1"/>
  <c r="C316" i="2" l="1"/>
  <c r="F316" i="2"/>
  <c r="E316" i="2" s="1"/>
  <c r="H316" i="2" s="1"/>
  <c r="B317" i="2" s="1"/>
  <c r="F317" i="2" l="1"/>
  <c r="D317" i="2"/>
  <c r="C317" i="2"/>
  <c r="E317" i="2" l="1"/>
  <c r="H317" i="2" s="1"/>
  <c r="B318" i="2" s="1"/>
  <c r="D318" i="2" s="1"/>
  <c r="F318" i="2" l="1"/>
  <c r="E318" i="2" s="1"/>
  <c r="H318" i="2" s="1"/>
  <c r="B319" i="2" s="1"/>
  <c r="D319" i="2" s="1"/>
  <c r="C318" i="2"/>
  <c r="F319" i="2" l="1"/>
  <c r="E319" i="2" s="1"/>
  <c r="H319" i="2" s="1"/>
  <c r="B320" i="2" s="1"/>
  <c r="C320" i="2" s="1"/>
  <c r="C319" i="2"/>
  <c r="F320" i="2" l="1"/>
  <c r="D320" i="2"/>
  <c r="E320" i="2" s="1"/>
  <c r="H320" i="2" s="1"/>
  <c r="B321" i="2" s="1"/>
  <c r="D321" i="2" s="1"/>
  <c r="C321" i="2" l="1"/>
  <c r="F321" i="2"/>
  <c r="E321" i="2" s="1"/>
  <c r="H321" i="2" s="1"/>
  <c r="B322" i="2" s="1"/>
  <c r="D322" i="2" s="1"/>
  <c r="F322" i="2" l="1"/>
  <c r="C322" i="2"/>
  <c r="E322" i="2" l="1"/>
  <c r="H322" i="2" s="1"/>
  <c r="B323" i="2" s="1"/>
  <c r="D323" i="2" s="1"/>
  <c r="F323" i="2" l="1"/>
  <c r="C323" i="2"/>
  <c r="E323" i="2" l="1"/>
  <c r="H323" i="2" s="1"/>
  <c r="B324" i="2" s="1"/>
  <c r="D324" i="2" s="1"/>
  <c r="C324" i="2" l="1"/>
  <c r="F324" i="2"/>
  <c r="E324" i="2" s="1"/>
  <c r="H324" i="2" s="1"/>
  <c r="B325" i="2" s="1"/>
  <c r="D325" i="2" s="1"/>
  <c r="C325" i="2" l="1"/>
  <c r="F325" i="2"/>
  <c r="E325" i="2" s="1"/>
  <c r="H325" i="2" s="1"/>
  <c r="B326" i="2" s="1"/>
  <c r="D326" i="2" s="1"/>
  <c r="C326" i="2" l="1"/>
  <c r="F326" i="2"/>
  <c r="E326" i="2" s="1"/>
  <c r="H326" i="2" s="1"/>
  <c r="B327" i="2" s="1"/>
  <c r="D327" i="2" s="1"/>
  <c r="C327" i="2" l="1"/>
  <c r="F327" i="2"/>
  <c r="E327" i="2" l="1"/>
  <c r="H327" i="2" s="1"/>
  <c r="B328" i="2" s="1"/>
  <c r="D328" i="2" s="1"/>
  <c r="C328" i="2" l="1"/>
  <c r="F328" i="2"/>
  <c r="E328" i="2" l="1"/>
  <c r="H328" i="2" s="1"/>
  <c r="B329" i="2" s="1"/>
  <c r="D329" i="2" s="1"/>
  <c r="F329" i="2" l="1"/>
  <c r="C329" i="2"/>
  <c r="E329" i="2" l="1"/>
  <c r="H329" i="2" s="1"/>
  <c r="B330" i="2" s="1"/>
  <c r="C330" i="2" l="1"/>
  <c r="D330" i="2"/>
  <c r="F330" i="2"/>
  <c r="E330" i="2" l="1"/>
  <c r="H330" i="2" s="1"/>
  <c r="B331" i="2" s="1"/>
  <c r="C331" i="2" s="1"/>
  <c r="F331" i="2" l="1"/>
  <c r="D331" i="2"/>
  <c r="E331" i="2" s="1"/>
  <c r="H331" i="2" s="1"/>
  <c r="B332" i="2" s="1"/>
  <c r="D332" i="2" s="1"/>
  <c r="C332" i="2" l="1"/>
  <c r="F332" i="2"/>
  <c r="E332" i="2" s="1"/>
  <c r="H332" i="2" s="1"/>
  <c r="B333" i="2" s="1"/>
  <c r="F333" i="2" l="1"/>
  <c r="D333" i="2"/>
  <c r="C333" i="2"/>
  <c r="E333" i="2" l="1"/>
  <c r="H333" i="2" s="1"/>
  <c r="B334" i="2" s="1"/>
  <c r="D334" i="2" s="1"/>
  <c r="F334" i="2" l="1"/>
  <c r="E334" i="2" s="1"/>
  <c r="H334" i="2" s="1"/>
  <c r="B335" i="2" s="1"/>
  <c r="C334" i="2"/>
  <c r="D335" i="2" l="1"/>
  <c r="F335" i="2"/>
  <c r="C335" i="2"/>
  <c r="E335" i="2" l="1"/>
  <c r="H335" i="2" s="1"/>
  <c r="B336" i="2" s="1"/>
  <c r="D336" i="2" s="1"/>
  <c r="F336" i="2" l="1"/>
  <c r="C336" i="2"/>
  <c r="E336" i="2"/>
  <c r="H336" i="2" s="1"/>
  <c r="B337" i="2" s="1"/>
  <c r="C337" i="2" s="1"/>
  <c r="D337" i="2" l="1"/>
  <c r="F337" i="2"/>
  <c r="E337" i="2" l="1"/>
  <c r="H337" i="2" s="1"/>
  <c r="B338" i="2" s="1"/>
  <c r="D338" i="2" s="1"/>
  <c r="F338" i="2" l="1"/>
  <c r="E338" i="2" s="1"/>
  <c r="H338" i="2" s="1"/>
  <c r="B339" i="2" s="1"/>
  <c r="D339" i="2" s="1"/>
  <c r="C338" i="2"/>
  <c r="F339" i="2" l="1"/>
  <c r="E339" i="2" s="1"/>
  <c r="H339" i="2" s="1"/>
  <c r="B340" i="2" s="1"/>
  <c r="D340" i="2" s="1"/>
  <c r="C339" i="2"/>
  <c r="F340" i="2" l="1"/>
  <c r="E340" i="2" s="1"/>
  <c r="H340" i="2" s="1"/>
  <c r="B341" i="2" s="1"/>
  <c r="D341" i="2" s="1"/>
  <c r="C340" i="2"/>
  <c r="C341" i="2" l="1"/>
  <c r="F341" i="2"/>
  <c r="E341" i="2" s="1"/>
  <c r="H341" i="2" s="1"/>
  <c r="B342" i="2" s="1"/>
  <c r="D342" i="2" s="1"/>
  <c r="C342" i="2" l="1"/>
  <c r="F342" i="2"/>
  <c r="E342" i="2" s="1"/>
  <c r="H342" i="2" s="1"/>
  <c r="B343" i="2" s="1"/>
  <c r="C343" i="2" s="1"/>
  <c r="F343" i="2" l="1"/>
  <c r="D343" i="2"/>
  <c r="E343" i="2" l="1"/>
  <c r="H343" i="2" s="1"/>
  <c r="B344" i="2" s="1"/>
  <c r="D344" i="2" s="1"/>
  <c r="C344" i="2" l="1"/>
  <c r="F344" i="2"/>
  <c r="E344" i="2" s="1"/>
  <c r="H344" i="2" s="1"/>
  <c r="B345" i="2" s="1"/>
  <c r="D345" i="2" s="1"/>
  <c r="F345" i="2" l="1"/>
  <c r="E345" i="2" s="1"/>
  <c r="H345" i="2" s="1"/>
  <c r="B346" i="2" s="1"/>
  <c r="D346" i="2" s="1"/>
  <c r="C345" i="2"/>
  <c r="F346" i="2" l="1"/>
  <c r="E346" i="2" s="1"/>
  <c r="H346" i="2" s="1"/>
  <c r="B347" i="2" s="1"/>
  <c r="D347" i="2" s="1"/>
  <c r="C346" i="2"/>
  <c r="C347" i="2" l="1"/>
  <c r="F347" i="2"/>
  <c r="E347" i="2" s="1"/>
  <c r="H347" i="2" s="1"/>
  <c r="B348" i="2" s="1"/>
  <c r="D348" i="2" s="1"/>
  <c r="F348" i="2" l="1"/>
  <c r="E348" i="2" s="1"/>
  <c r="H348" i="2" s="1"/>
  <c r="B349" i="2" s="1"/>
  <c r="D349" i="2" s="1"/>
  <c r="C348" i="2"/>
  <c r="F349" i="2" l="1"/>
  <c r="E349" i="2" s="1"/>
  <c r="H349" i="2" s="1"/>
  <c r="B350" i="2" s="1"/>
  <c r="D350" i="2" s="1"/>
  <c r="C349" i="2"/>
  <c r="C350" i="2" l="1"/>
  <c r="F350" i="2"/>
  <c r="E350" i="2" s="1"/>
  <c r="H350" i="2" s="1"/>
  <c r="B351" i="2" s="1"/>
  <c r="D351" i="2" s="1"/>
  <c r="C351" i="2" l="1"/>
  <c r="F351" i="2"/>
  <c r="E351" i="2" s="1"/>
  <c r="H351" i="2" s="1"/>
  <c r="B352" i="2" s="1"/>
  <c r="D352" i="2" s="1"/>
  <c r="F352" i="2" l="1"/>
  <c r="E352" i="2" s="1"/>
  <c r="H352" i="2" s="1"/>
  <c r="B353" i="2" s="1"/>
  <c r="D353" i="2" s="1"/>
  <c r="C352" i="2"/>
  <c r="C353" i="2" l="1"/>
  <c r="F353" i="2"/>
  <c r="E353" i="2" s="1"/>
  <c r="H353" i="2" s="1"/>
  <c r="B354" i="2" s="1"/>
  <c r="D354" i="2" s="1"/>
  <c r="C354" i="2" l="1"/>
  <c r="F354" i="2"/>
  <c r="E354" i="2" s="1"/>
  <c r="H354" i="2" s="1"/>
  <c r="B355" i="2" s="1"/>
  <c r="D355" i="2" s="1"/>
  <c r="C355" i="2" l="1"/>
  <c r="F355" i="2"/>
  <c r="E355" i="2" s="1"/>
  <c r="H355" i="2" s="1"/>
  <c r="B356" i="2" s="1"/>
  <c r="D356" i="2" s="1"/>
  <c r="F356" i="2" l="1"/>
  <c r="E356" i="2" s="1"/>
  <c r="H356" i="2" s="1"/>
  <c r="B357" i="2" s="1"/>
  <c r="D357" i="2" s="1"/>
  <c r="C356" i="2"/>
  <c r="F357" i="2" l="1"/>
  <c r="E357" i="2" s="1"/>
  <c r="H357" i="2" s="1"/>
  <c r="B358" i="2" s="1"/>
  <c r="D358" i="2" s="1"/>
  <c r="C357" i="2"/>
  <c r="C358" i="2" l="1"/>
  <c r="F358" i="2"/>
  <c r="E358" i="2"/>
  <c r="H358" i="2" s="1"/>
  <c r="B359" i="2" s="1"/>
  <c r="D359" i="2" s="1"/>
  <c r="C359" i="2" l="1"/>
  <c r="F359" i="2"/>
  <c r="E359" i="2" s="1"/>
  <c r="H359" i="2" s="1"/>
  <c r="B360" i="2" s="1"/>
  <c r="F360" i="2" s="1"/>
  <c r="C360" i="2" l="1"/>
  <c r="D360" i="2"/>
  <c r="E360" i="2" s="1"/>
  <c r="H360" i="2" s="1"/>
  <c r="B361" i="2" s="1"/>
  <c r="D361" i="2" s="1"/>
  <c r="C361" i="2" l="1"/>
  <c r="F361" i="2"/>
  <c r="E361" i="2" s="1"/>
  <c r="H361" i="2" s="1"/>
  <c r="B362" i="2" s="1"/>
  <c r="D362" i="2" l="1"/>
  <c r="C362" i="2"/>
  <c r="F362" i="2"/>
  <c r="E362" i="2" s="1"/>
  <c r="H362" i="2" s="1"/>
  <c r="B363" i="2" s="1"/>
  <c r="D363" i="2" s="1"/>
  <c r="C363" i="2" l="1"/>
  <c r="F363" i="2"/>
  <c r="E363" i="2" s="1"/>
  <c r="H363" i="2" s="1"/>
  <c r="B364" i="2" s="1"/>
  <c r="D364" i="2" s="1"/>
  <c r="C364" i="2" l="1"/>
  <c r="F364" i="2"/>
  <c r="E364" i="2" s="1"/>
  <c r="H364" i="2" s="1"/>
  <c r="B365" i="2" s="1"/>
  <c r="D365" i="2" s="1"/>
  <c r="F365" i="2" l="1"/>
  <c r="E365" i="2" s="1"/>
  <c r="H365" i="2" s="1"/>
  <c r="B366" i="2" s="1"/>
  <c r="D366" i="2" s="1"/>
  <c r="C365" i="2"/>
  <c r="C366" i="2" l="1"/>
  <c r="F366" i="2"/>
  <c r="E366" i="2" s="1"/>
  <c r="H366" i="2" l="1"/>
  <c r="B367" i="2" s="1"/>
  <c r="D367" i="2" l="1"/>
  <c r="C367" i="2"/>
  <c r="F367" i="2"/>
  <c r="E367" i="2" l="1"/>
  <c r="H367" i="2" s="1"/>
  <c r="B368" i="2" s="1"/>
  <c r="D368" i="2" s="1"/>
  <c r="C368" i="2" l="1"/>
  <c r="F368" i="2"/>
  <c r="E368" i="2" s="1"/>
  <c r="H368" i="2" s="1"/>
  <c r="B369" i="2" s="1"/>
  <c r="D369" i="2" s="1"/>
  <c r="C369" i="2" l="1"/>
  <c r="F369" i="2"/>
  <c r="E369" i="2" s="1"/>
  <c r="H369" i="2" s="1"/>
  <c r="B370" i="2" s="1"/>
  <c r="D370" i="2" s="1"/>
  <c r="F370" i="2" l="1"/>
  <c r="E370" i="2" s="1"/>
  <c r="H370" i="2" s="1"/>
  <c r="B371" i="2" s="1"/>
  <c r="D371" i="2" s="1"/>
  <c r="C370" i="2"/>
  <c r="F371" i="2" l="1"/>
  <c r="E371" i="2" s="1"/>
  <c r="H371" i="2" s="1"/>
  <c r="B372" i="2" s="1"/>
  <c r="C371" i="2"/>
  <c r="C372" i="2" l="1"/>
  <c r="F372" i="2"/>
  <c r="D372" i="2"/>
  <c r="E372" i="2" l="1"/>
  <c r="H372" i="2" s="1"/>
  <c r="B373" i="2" s="1"/>
  <c r="D373" i="2" l="1"/>
  <c r="F373" i="2"/>
  <c r="C373" i="2"/>
  <c r="E373" i="2" l="1"/>
  <c r="H373" i="2" s="1"/>
  <c r="B374" i="2" s="1"/>
  <c r="D374" i="2" l="1"/>
  <c r="C374" i="2"/>
  <c r="F374" i="2"/>
  <c r="E374" i="2" l="1"/>
  <c r="H374" i="2" s="1"/>
  <c r="B375" i="2" s="1"/>
  <c r="D375" i="2" s="1"/>
  <c r="C375" i="2" l="1"/>
  <c r="F375" i="2"/>
  <c r="E375" i="2" s="1"/>
  <c r="H375" i="2" s="1"/>
  <c r="B376" i="2" s="1"/>
  <c r="D376" i="2" s="1"/>
  <c r="F376" i="2" l="1"/>
  <c r="E376" i="2" s="1"/>
  <c r="H376" i="2" s="1"/>
  <c r="B377" i="2" s="1"/>
  <c r="D377" i="2" s="1"/>
  <c r="C376" i="2"/>
  <c r="C377" i="2" l="1"/>
  <c r="F377" i="2"/>
  <c r="E377" i="2" s="1"/>
  <c r="H377" i="2" s="1"/>
  <c r="B378" i="2" s="1"/>
  <c r="D378" i="2" s="1"/>
  <c r="C378" i="2" l="1"/>
  <c r="F378" i="2"/>
  <c r="E378" i="2" s="1"/>
  <c r="H378" i="2" s="1"/>
  <c r="B379" i="2" s="1"/>
  <c r="D379" i="2" s="1"/>
  <c r="F379" i="2" l="1"/>
  <c r="E379" i="2" s="1"/>
  <c r="H379" i="2" s="1"/>
  <c r="B380" i="2" s="1"/>
  <c r="D380" i="2" s="1"/>
  <c r="C379" i="2"/>
  <c r="C380" i="2" l="1"/>
  <c r="F380" i="2"/>
  <c r="E380" i="2" s="1"/>
  <c r="H380" i="2" s="1"/>
  <c r="B381" i="2" s="1"/>
  <c r="D381" i="2" s="1"/>
  <c r="F381" i="2" l="1"/>
  <c r="E381" i="2" s="1"/>
  <c r="H381" i="2" s="1"/>
  <c r="B382" i="2" s="1"/>
  <c r="D382" i="2" s="1"/>
  <c r="C381" i="2"/>
  <c r="C382" i="2" l="1"/>
  <c r="F382" i="2"/>
  <c r="E382" i="2" s="1"/>
  <c r="H382" i="2" s="1"/>
  <c r="B383" i="2" s="1"/>
  <c r="D383" i="2" s="1"/>
  <c r="F383" i="2" l="1"/>
  <c r="E383" i="2" s="1"/>
  <c r="H383" i="2" s="1"/>
  <c r="B384" i="2" s="1"/>
  <c r="D384" i="2" s="1"/>
  <c r="C383" i="2"/>
  <c r="F384" i="2" l="1"/>
  <c r="E384" i="2" s="1"/>
  <c r="H384" i="2" s="1"/>
  <c r="B385" i="2" s="1"/>
  <c r="D385" i="2" s="1"/>
  <c r="C384" i="2"/>
  <c r="C385" i="2" l="1"/>
  <c r="F385" i="2"/>
  <c r="E385" i="2" s="1"/>
  <c r="H385" i="2" l="1"/>
  <c r="B386" i="2" s="1"/>
  <c r="D386" i="2" l="1"/>
  <c r="F386" i="2"/>
  <c r="C386" i="2"/>
  <c r="E386" i="2" l="1"/>
  <c r="H386" i="2" s="1"/>
  <c r="B387" i="2" s="1"/>
  <c r="D387" i="2" s="1"/>
  <c r="F387" i="2" l="1"/>
  <c r="E387" i="2" s="1"/>
  <c r="H387" i="2" s="1"/>
  <c r="B388" i="2" s="1"/>
  <c r="D388" i="2" s="1"/>
  <c r="C387" i="2"/>
  <c r="C388" i="2" l="1"/>
  <c r="F388" i="2"/>
  <c r="E388" i="2" s="1"/>
  <c r="H388" i="2" s="1"/>
  <c r="B389" i="2" s="1"/>
  <c r="D389" i="2" s="1"/>
  <c r="C389" i="2" l="1"/>
  <c r="F389" i="2"/>
  <c r="E389" i="2" s="1"/>
  <c r="H389" i="2" s="1"/>
  <c r="B390" i="2" s="1"/>
  <c r="D390" i="2" s="1"/>
  <c r="F390" i="2" l="1"/>
  <c r="E390" i="2" s="1"/>
  <c r="C390" i="2"/>
  <c r="H390" i="2" l="1"/>
  <c r="B391" i="2" s="1"/>
  <c r="D391" i="2" s="1"/>
  <c r="F391" i="2" l="1"/>
  <c r="E391" i="2" s="1"/>
  <c r="C391" i="2"/>
  <c r="H391" i="2" l="1"/>
  <c r="B392" i="2" s="1"/>
  <c r="D392" i="2" s="1"/>
  <c r="F392" i="2" l="1"/>
  <c r="E392" i="2" s="1"/>
  <c r="H392" i="2" s="1"/>
  <c r="B393" i="2" s="1"/>
  <c r="D393" i="2" s="1"/>
  <c r="C392" i="2"/>
  <c r="C393" i="2" l="1"/>
  <c r="F393" i="2"/>
  <c r="E393" i="2" s="1"/>
  <c r="H393" i="2" l="1"/>
  <c r="B394" i="2" s="1"/>
  <c r="D394" i="2" l="1"/>
  <c r="C394" i="2"/>
  <c r="F394" i="2"/>
  <c r="E394" i="2" l="1"/>
  <c r="H394" i="2" s="1"/>
  <c r="B395" i="2" s="1"/>
  <c r="D395" i="2" s="1"/>
  <c r="C395" i="2" l="1"/>
  <c r="F395" i="2"/>
  <c r="E395" i="2" s="1"/>
  <c r="H395" i="2" s="1"/>
  <c r="B396" i="2" s="1"/>
  <c r="D396" i="2" l="1"/>
  <c r="F396" i="2"/>
  <c r="C396" i="2"/>
  <c r="E396" i="2" l="1"/>
  <c r="H396" i="2" s="1"/>
  <c r="B397" i="2" s="1"/>
  <c r="C397" i="2" s="1"/>
  <c r="F397" i="2" l="1"/>
  <c r="D397" i="2"/>
  <c r="E397" i="2" l="1"/>
  <c r="H397" i="2" s="1"/>
  <c r="B398" i="2" s="1"/>
  <c r="F398" i="2" s="1"/>
  <c r="C398" i="2" l="1"/>
  <c r="D398" i="2"/>
  <c r="E398" i="2" s="1"/>
  <c r="H398" i="2" s="1"/>
  <c r="B399" i="2" s="1"/>
  <c r="D399" i="2" s="1"/>
  <c r="C399" i="2" l="1"/>
  <c r="E399" i="2"/>
  <c r="H399" i="2" s="1"/>
  <c r="B400" i="2"/>
  <c r="D400" i="2" s="1"/>
  <c r="F399" i="2"/>
  <c r="H11" i="2"/>
  <c r="F400" i="2" l="1"/>
  <c r="C400" i="2"/>
  <c r="H5" i="2" s="1"/>
  <c r="E400" i="2"/>
  <c r="H400" i="2" s="1"/>
  <c r="F2" i="1"/>
  <c r="H2" i="1"/>
  <c r="B9" i="1"/>
  <c r="E3" i="1" s="1"/>
  <c r="G2" i="1"/>
  <c r="H13" i="2" l="1"/>
  <c r="H14" i="2" s="1"/>
  <c r="G3" i="1"/>
  <c r="H3" i="1"/>
  <c r="E4" i="1"/>
  <c r="F3" i="1"/>
  <c r="I2" i="1"/>
  <c r="I3" i="1" l="1"/>
  <c r="F4" i="1"/>
  <c r="H4" i="1"/>
  <c r="G4" i="1"/>
  <c r="E5" i="1"/>
  <c r="I4" i="1" l="1"/>
  <c r="F5" i="1"/>
  <c r="H5" i="1"/>
  <c r="E6" i="1"/>
  <c r="G5" i="1"/>
  <c r="I5" i="1" l="1"/>
  <c r="F6" i="1"/>
  <c r="G6" i="1"/>
  <c r="E7" i="1"/>
  <c r="H6" i="1"/>
  <c r="I6" i="1" l="1"/>
  <c r="H7" i="1"/>
  <c r="G7" i="1"/>
  <c r="E8" i="1"/>
  <c r="F7" i="1"/>
  <c r="I7" i="1" l="1"/>
  <c r="H8" i="1"/>
  <c r="G8" i="1"/>
  <c r="E9" i="1"/>
  <c r="F8" i="1"/>
  <c r="I8" i="1" l="1"/>
  <c r="G9" i="1"/>
  <c r="E10" i="1"/>
  <c r="F9" i="1"/>
  <c r="H9" i="1"/>
  <c r="I9" i="1" l="1"/>
  <c r="E11" i="1"/>
  <c r="F10" i="1"/>
  <c r="H10" i="1"/>
  <c r="G10" i="1"/>
  <c r="I10" i="1" l="1"/>
  <c r="E12" i="1"/>
  <c r="F11" i="1"/>
  <c r="G11" i="1"/>
  <c r="H11" i="1"/>
  <c r="I11" i="1" l="1"/>
  <c r="H12" i="1"/>
  <c r="F12" i="1"/>
  <c r="G12" i="1"/>
  <c r="E13" i="1"/>
  <c r="I12" i="1" l="1"/>
  <c r="H13" i="1"/>
  <c r="E14" i="1"/>
  <c r="G13" i="1"/>
  <c r="F13" i="1"/>
  <c r="I13" i="1" l="1"/>
  <c r="G14" i="1"/>
  <c r="F14" i="1"/>
  <c r="E15" i="1"/>
  <c r="H14" i="1"/>
  <c r="I14" i="1" l="1"/>
  <c r="F15" i="1"/>
  <c r="H15" i="1"/>
  <c r="G15" i="1"/>
  <c r="E16" i="1"/>
  <c r="I15" i="1" l="1"/>
  <c r="G16" i="1"/>
  <c r="F16" i="1"/>
  <c r="E17" i="1"/>
  <c r="H16" i="1"/>
  <c r="I16" i="1" l="1"/>
  <c r="H17" i="1"/>
  <c r="E18" i="1"/>
  <c r="G17" i="1"/>
  <c r="F17" i="1"/>
  <c r="I17" i="1" l="1"/>
  <c r="E19" i="1"/>
  <c r="F18" i="1"/>
  <c r="G18" i="1"/>
  <c r="H18" i="1"/>
  <c r="I18" i="1" l="1"/>
  <c r="H19" i="1"/>
  <c r="G19" i="1"/>
  <c r="E20" i="1"/>
  <c r="F19" i="1"/>
  <c r="I19" i="1" l="1"/>
  <c r="E21" i="1"/>
  <c r="H20" i="1"/>
  <c r="G20" i="1"/>
  <c r="F20" i="1"/>
  <c r="I20" i="1" l="1"/>
  <c r="E22" i="1"/>
  <c r="H21" i="1"/>
  <c r="G21" i="1"/>
  <c r="F21" i="1"/>
  <c r="I21" i="1" l="1"/>
  <c r="F22" i="1"/>
  <c r="G22" i="1"/>
  <c r="E23" i="1"/>
  <c r="H22" i="1"/>
  <c r="I22" i="1" l="1"/>
  <c r="G23" i="1"/>
  <c r="F23" i="1"/>
  <c r="E24" i="1"/>
  <c r="H23" i="1"/>
  <c r="I23" i="1" l="1"/>
  <c r="H24" i="1"/>
  <c r="G24" i="1"/>
  <c r="F24" i="1"/>
  <c r="E25" i="1"/>
  <c r="I24" i="1" l="1"/>
  <c r="G25" i="1"/>
  <c r="E26" i="1"/>
  <c r="H25" i="1"/>
  <c r="F25" i="1"/>
  <c r="I25" i="1" l="1"/>
  <c r="G26" i="1"/>
  <c r="E27" i="1"/>
  <c r="F26" i="1"/>
  <c r="H26" i="1"/>
  <c r="I26" i="1" l="1"/>
  <c r="E28" i="1"/>
  <c r="F27" i="1"/>
  <c r="H27" i="1"/>
  <c r="G27" i="1"/>
  <c r="I27" i="1" l="1"/>
  <c r="G28" i="1"/>
  <c r="H28" i="1"/>
  <c r="F28" i="1"/>
  <c r="E29" i="1"/>
  <c r="I28" i="1" l="1"/>
  <c r="H29" i="1"/>
  <c r="E30" i="1"/>
  <c r="G29" i="1"/>
  <c r="F29" i="1"/>
  <c r="I29" i="1" l="1"/>
  <c r="G30" i="1"/>
  <c r="E31" i="1"/>
  <c r="H30" i="1"/>
  <c r="F30" i="1"/>
  <c r="I30" i="1" l="1"/>
  <c r="E32" i="1"/>
  <c r="H31" i="1"/>
  <c r="F31" i="1"/>
  <c r="G31" i="1"/>
  <c r="I31" i="1" l="1"/>
  <c r="F32" i="1"/>
  <c r="I32" i="1" s="1"/>
  <c r="H32" i="1"/>
  <c r="G32" i="1"/>
  <c r="E33" i="1"/>
  <c r="I33" i="1" l="1"/>
  <c r="E34" i="1"/>
  <c r="H33" i="1"/>
  <c r="G33" i="1"/>
  <c r="F33" i="1"/>
  <c r="I34" i="1" l="1"/>
  <c r="F34" i="1"/>
  <c r="G34" i="1"/>
  <c r="H34" i="1"/>
  <c r="E35" i="1"/>
  <c r="G35" i="1" l="1"/>
  <c r="F35" i="1"/>
  <c r="I35" i="1"/>
  <c r="H35" i="1"/>
  <c r="E36" i="1"/>
  <c r="E37" i="1" l="1"/>
  <c r="I36" i="1"/>
  <c r="H36" i="1"/>
  <c r="G36" i="1"/>
  <c r="F36" i="1"/>
  <c r="G37" i="1" l="1"/>
  <c r="E38" i="1"/>
  <c r="I37" i="1"/>
  <c r="F37" i="1"/>
  <c r="H37" i="1"/>
  <c r="H38" i="1" l="1"/>
  <c r="E39" i="1"/>
  <c r="I38" i="1"/>
  <c r="F38" i="1"/>
  <c r="G38" i="1"/>
  <c r="E40" i="1" l="1"/>
  <c r="F39" i="1"/>
  <c r="I39" i="1"/>
  <c r="G39" i="1"/>
  <c r="H39" i="1"/>
  <c r="G40" i="1" l="1"/>
  <c r="E41" i="1"/>
  <c r="F40" i="1"/>
  <c r="H40" i="1"/>
  <c r="I40" i="1"/>
  <c r="I41" i="1" l="1"/>
  <c r="G41" i="1"/>
  <c r="H41" i="1"/>
  <c r="F41" i="1"/>
  <c r="E42" i="1"/>
  <c r="F42" i="1" l="1"/>
  <c r="E43" i="1"/>
  <c r="G42" i="1"/>
  <c r="I42" i="1"/>
  <c r="H42" i="1"/>
  <c r="G43" i="1" l="1"/>
  <c r="H43" i="1"/>
  <c r="E44" i="1"/>
  <c r="I43" i="1"/>
  <c r="F43" i="1"/>
  <c r="E45" i="1" l="1"/>
  <c r="G44" i="1"/>
  <c r="H44" i="1"/>
  <c r="I44" i="1"/>
  <c r="F44" i="1"/>
  <c r="F45" i="1" l="1"/>
  <c r="E46" i="1"/>
  <c r="H45" i="1"/>
  <c r="G45" i="1"/>
  <c r="I45" i="1"/>
  <c r="H46" i="1" l="1"/>
  <c r="G46" i="1"/>
  <c r="F46" i="1"/>
  <c r="I46" i="1"/>
  <c r="E47" i="1"/>
  <c r="G47" i="1" l="1"/>
  <c r="F47" i="1"/>
  <c r="I47" i="1"/>
  <c r="H47" i="1"/>
  <c r="E48" i="1"/>
  <c r="H48" i="1" l="1"/>
  <c r="I48" i="1"/>
  <c r="E49" i="1"/>
  <c r="G48" i="1"/>
  <c r="F48" i="1"/>
  <c r="E50" i="1" l="1"/>
  <c r="I49" i="1"/>
  <c r="G49" i="1"/>
  <c r="F49" i="1"/>
  <c r="H49" i="1"/>
  <c r="F50" i="1" l="1"/>
  <c r="E51" i="1"/>
  <c r="H50" i="1"/>
  <c r="I50" i="1"/>
  <c r="G50" i="1"/>
  <c r="I51" i="1" l="1"/>
  <c r="F51" i="1"/>
  <c r="E52" i="1"/>
  <c r="H51" i="1"/>
  <c r="G51" i="1"/>
  <c r="F52" i="1" l="1"/>
  <c r="I52" i="1"/>
  <c r="G52" i="1"/>
  <c r="H52" i="1"/>
  <c r="E53" i="1"/>
  <c r="F53" i="1" l="1"/>
  <c r="I53" i="1"/>
  <c r="G53" i="1"/>
  <c r="E54" i="1"/>
  <c r="H53" i="1"/>
  <c r="I54" i="1" l="1"/>
  <c r="H54" i="1"/>
  <c r="F54" i="1"/>
  <c r="G54" i="1"/>
  <c r="E55" i="1"/>
  <c r="G55" i="1" l="1"/>
  <c r="I55" i="1"/>
  <c r="H55" i="1"/>
  <c r="F55" i="1"/>
  <c r="E56" i="1"/>
  <c r="G56" i="1" l="1"/>
  <c r="E57" i="1"/>
  <c r="F56" i="1"/>
  <c r="H56" i="1"/>
  <c r="I56" i="1"/>
  <c r="E58" i="1" l="1"/>
  <c r="H57" i="1"/>
  <c r="I57" i="1"/>
  <c r="G57" i="1"/>
  <c r="F57" i="1"/>
  <c r="E59" i="1" l="1"/>
  <c r="G58" i="1"/>
  <c r="H58" i="1"/>
  <c r="F58" i="1"/>
  <c r="I58" i="1"/>
  <c r="H59" i="1" l="1"/>
  <c r="G59" i="1"/>
  <c r="F59" i="1"/>
  <c r="E60" i="1"/>
  <c r="I59" i="1"/>
  <c r="E61" i="1" l="1"/>
  <c r="I60" i="1"/>
  <c r="G60" i="1"/>
  <c r="H60" i="1"/>
  <c r="F60" i="1"/>
  <c r="G61" i="1" l="1"/>
  <c r="F61" i="1"/>
  <c r="H61" i="1"/>
  <c r="I61" i="1"/>
  <c r="E62" i="1"/>
  <c r="H62" i="1" l="1"/>
  <c r="E63" i="1"/>
  <c r="I62" i="1"/>
  <c r="F62" i="1"/>
  <c r="G62" i="1"/>
  <c r="H63" i="1" l="1"/>
  <c r="F63" i="1"/>
  <c r="I63" i="1"/>
  <c r="G63" i="1"/>
  <c r="E64" i="1"/>
  <c r="H64" i="1" l="1"/>
  <c r="G64" i="1"/>
  <c r="F64" i="1"/>
  <c r="I64" i="1"/>
  <c r="E65" i="1"/>
  <c r="E66" i="1" l="1"/>
  <c r="H65" i="1"/>
  <c r="I65" i="1"/>
  <c r="F65" i="1"/>
  <c r="G65" i="1"/>
  <c r="F66" i="1" l="1"/>
  <c r="I66" i="1"/>
  <c r="E67" i="1"/>
  <c r="G66" i="1"/>
  <c r="H66" i="1"/>
  <c r="H67" i="1" l="1"/>
  <c r="F67" i="1"/>
  <c r="G67" i="1"/>
  <c r="E68" i="1"/>
  <c r="I67" i="1"/>
  <c r="E69" i="1" l="1"/>
  <c r="H68" i="1"/>
  <c r="G68" i="1"/>
  <c r="I68" i="1"/>
  <c r="F68" i="1"/>
  <c r="H69" i="1" l="1"/>
  <c r="E70" i="1"/>
  <c r="I69" i="1"/>
  <c r="G69" i="1"/>
  <c r="F69" i="1"/>
  <c r="H70" i="1" l="1"/>
  <c r="F70" i="1"/>
  <c r="E71" i="1"/>
  <c r="I70" i="1"/>
  <c r="G70" i="1"/>
  <c r="E72" i="1" l="1"/>
  <c r="G71" i="1"/>
  <c r="F71" i="1"/>
  <c r="I71" i="1"/>
  <c r="H71" i="1"/>
  <c r="H72" i="1" l="1"/>
  <c r="I72" i="1"/>
  <c r="G72" i="1"/>
  <c r="F72" i="1"/>
  <c r="E73" i="1"/>
  <c r="I73" i="1" l="1"/>
  <c r="G73" i="1"/>
  <c r="F73" i="1"/>
  <c r="H73" i="1"/>
  <c r="E74" i="1"/>
  <c r="G74" i="1" l="1"/>
  <c r="F74" i="1"/>
  <c r="I74" i="1"/>
  <c r="H74" i="1"/>
  <c r="E75" i="1"/>
  <c r="H75" i="1" l="1"/>
  <c r="E76" i="1"/>
  <c r="G75" i="1"/>
  <c r="I75" i="1"/>
  <c r="F75" i="1"/>
  <c r="I76" i="1" l="1"/>
  <c r="F76" i="1"/>
  <c r="G76" i="1"/>
  <c r="H76" i="1"/>
  <c r="E77" i="1"/>
  <c r="I77" i="1" l="1"/>
  <c r="G77" i="1"/>
  <c r="E78" i="1"/>
  <c r="H77" i="1"/>
  <c r="F77" i="1"/>
  <c r="E79" i="1" l="1"/>
  <c r="I78" i="1"/>
  <c r="F78" i="1"/>
  <c r="H78" i="1"/>
  <c r="G78" i="1"/>
  <c r="F79" i="1" l="1"/>
  <c r="E80" i="1"/>
  <c r="G79" i="1"/>
  <c r="I79" i="1"/>
  <c r="H79" i="1"/>
  <c r="H80" i="1" l="1"/>
  <c r="E81" i="1"/>
  <c r="I80" i="1"/>
  <c r="G80" i="1"/>
  <c r="F80" i="1"/>
  <c r="H81" i="1" l="1"/>
  <c r="F81" i="1"/>
  <c r="G81" i="1"/>
  <c r="E82" i="1"/>
  <c r="I81" i="1"/>
  <c r="H82" i="1" l="1"/>
  <c r="G82" i="1"/>
  <c r="E83" i="1"/>
  <c r="F82" i="1"/>
  <c r="I82" i="1"/>
  <c r="I83" i="1" l="1"/>
  <c r="G83" i="1"/>
  <c r="E84" i="1"/>
  <c r="F83" i="1"/>
  <c r="H83" i="1"/>
  <c r="E85" i="1" l="1"/>
  <c r="I84" i="1"/>
  <c r="H84" i="1"/>
  <c r="F84" i="1"/>
  <c r="G84" i="1"/>
  <c r="H85" i="1" l="1"/>
  <c r="G85" i="1"/>
  <c r="F85" i="1"/>
  <c r="E86" i="1"/>
  <c r="I85" i="1"/>
  <c r="I86" i="1" l="1"/>
  <c r="G86" i="1"/>
  <c r="E87" i="1"/>
  <c r="H86" i="1"/>
  <c r="F86" i="1"/>
  <c r="H87" i="1" l="1"/>
  <c r="G87" i="1"/>
  <c r="I87" i="1"/>
  <c r="E88" i="1"/>
  <c r="F87" i="1"/>
  <c r="H88" i="1" l="1"/>
  <c r="I88" i="1"/>
  <c r="G88" i="1"/>
  <c r="F88" i="1"/>
  <c r="E89" i="1"/>
  <c r="I89" i="1" l="1"/>
  <c r="H89" i="1"/>
  <c r="F89" i="1"/>
  <c r="G89" i="1"/>
  <c r="E90" i="1"/>
  <c r="H90" i="1" l="1"/>
  <c r="G90" i="1"/>
  <c r="F90" i="1"/>
  <c r="I90" i="1"/>
  <c r="E91" i="1"/>
  <c r="I91" i="1" l="1"/>
  <c r="H91" i="1"/>
  <c r="F91" i="1"/>
  <c r="E92" i="1"/>
  <c r="G91" i="1"/>
  <c r="E93" i="1" l="1"/>
  <c r="G92" i="1"/>
  <c r="F92" i="1"/>
  <c r="I92" i="1"/>
  <c r="H92" i="1"/>
  <c r="G93" i="1" l="1"/>
  <c r="I93" i="1"/>
  <c r="F93" i="1"/>
  <c r="H93" i="1"/>
  <c r="E94" i="1"/>
  <c r="E95" i="1" l="1"/>
  <c r="F94" i="1"/>
  <c r="H94" i="1"/>
  <c r="I94" i="1"/>
  <c r="G94" i="1"/>
  <c r="G95" i="1" l="1"/>
  <c r="I95" i="1"/>
  <c r="H95" i="1"/>
  <c r="E96" i="1"/>
  <c r="F95" i="1"/>
  <c r="I96" i="1" l="1"/>
  <c r="H96" i="1"/>
  <c r="G96" i="1"/>
  <c r="F96" i="1"/>
  <c r="E97" i="1"/>
  <c r="H97" i="1" l="1"/>
  <c r="I97" i="1"/>
  <c r="G97" i="1"/>
  <c r="E98" i="1"/>
  <c r="F97" i="1"/>
  <c r="H98" i="1" l="1"/>
  <c r="G98" i="1"/>
  <c r="I98" i="1"/>
  <c r="F98" i="1"/>
  <c r="E99" i="1"/>
  <c r="H99" i="1" l="1"/>
  <c r="F99" i="1"/>
  <c r="E100" i="1"/>
  <c r="I99" i="1"/>
  <c r="G99" i="1"/>
  <c r="E101" i="1" l="1"/>
  <c r="F100" i="1"/>
  <c r="I100" i="1"/>
  <c r="G100" i="1"/>
  <c r="H100" i="1"/>
  <c r="H101" i="1" l="1"/>
  <c r="I101" i="1"/>
  <c r="E102" i="1"/>
  <c r="G101" i="1"/>
  <c r="F101" i="1"/>
  <c r="I102" i="1" l="1"/>
  <c r="H102" i="1"/>
  <c r="E103" i="1"/>
  <c r="F102" i="1"/>
  <c r="G102" i="1"/>
  <c r="E104" i="1" l="1"/>
  <c r="G103" i="1"/>
  <c r="I103" i="1"/>
  <c r="F103" i="1"/>
  <c r="H103" i="1"/>
  <c r="H104" i="1" l="1"/>
  <c r="I104" i="1"/>
  <c r="F104" i="1"/>
  <c r="G104" i="1"/>
  <c r="E105" i="1"/>
  <c r="H105" i="1" l="1"/>
  <c r="E106" i="1"/>
  <c r="F105" i="1"/>
  <c r="G105" i="1"/>
  <c r="I105" i="1"/>
  <c r="F106" i="1" l="1"/>
  <c r="E107" i="1"/>
  <c r="I106" i="1"/>
  <c r="G106" i="1"/>
  <c r="H106" i="1"/>
  <c r="H107" i="1" l="1"/>
  <c r="E108" i="1"/>
  <c r="F107" i="1"/>
  <c r="I107" i="1"/>
  <c r="G107" i="1"/>
  <c r="I108" i="1" l="1"/>
  <c r="E109" i="1"/>
  <c r="H108" i="1"/>
  <c r="F108" i="1"/>
  <c r="G108" i="1"/>
  <c r="I109" i="1" l="1"/>
  <c r="G109" i="1"/>
  <c r="F109" i="1"/>
  <c r="E110" i="1"/>
  <c r="H109" i="1"/>
  <c r="G110" i="1" l="1"/>
  <c r="I110" i="1"/>
  <c r="H110" i="1"/>
  <c r="E111" i="1"/>
  <c r="F110" i="1"/>
  <c r="F111" i="1" l="1"/>
  <c r="E112" i="1"/>
  <c r="H111" i="1"/>
  <c r="G111" i="1"/>
  <c r="I111" i="1"/>
  <c r="E113" i="1" l="1"/>
  <c r="H112" i="1"/>
  <c r="F112" i="1"/>
  <c r="G112" i="1"/>
  <c r="I112" i="1"/>
  <c r="H113" i="1" l="1"/>
  <c r="E114" i="1"/>
  <c r="G113" i="1"/>
  <c r="I113" i="1"/>
  <c r="F113" i="1"/>
  <c r="G114" i="1" l="1"/>
  <c r="I114" i="1"/>
  <c r="F114" i="1"/>
  <c r="H114" i="1"/>
  <c r="E115" i="1"/>
  <c r="G115" i="1" l="1"/>
  <c r="F115" i="1"/>
  <c r="H115" i="1"/>
  <c r="E116" i="1"/>
  <c r="I115" i="1"/>
  <c r="G116" i="1" l="1"/>
  <c r="I116" i="1"/>
  <c r="E117" i="1"/>
  <c r="F116" i="1"/>
  <c r="H116" i="1"/>
  <c r="G117" i="1" l="1"/>
  <c r="F117" i="1"/>
  <c r="E118" i="1"/>
  <c r="I117" i="1"/>
  <c r="H117" i="1"/>
  <c r="H118" i="1" l="1"/>
  <c r="G118" i="1"/>
  <c r="F118" i="1"/>
  <c r="I118" i="1"/>
  <c r="E119" i="1"/>
  <c r="E120" i="1" l="1"/>
  <c r="I119" i="1"/>
  <c r="H119" i="1"/>
  <c r="F119" i="1"/>
  <c r="G119" i="1"/>
  <c r="F120" i="1" l="1"/>
  <c r="I120" i="1"/>
  <c r="G120" i="1"/>
  <c r="E121" i="1"/>
  <c r="H120" i="1"/>
  <c r="I121" i="1" l="1"/>
  <c r="H121" i="1"/>
  <c r="F121" i="1"/>
  <c r="G121" i="1"/>
  <c r="E122" i="1"/>
  <c r="F122" i="1" l="1"/>
  <c r="G122" i="1"/>
  <c r="I122" i="1"/>
  <c r="H122" i="1"/>
  <c r="E123" i="1"/>
  <c r="H123" i="1" l="1"/>
  <c r="E124" i="1"/>
  <c r="I123" i="1"/>
  <c r="G123" i="1"/>
  <c r="F123" i="1"/>
  <c r="E125" i="1" l="1"/>
  <c r="F124" i="1"/>
  <c r="H124" i="1"/>
  <c r="G124" i="1"/>
  <c r="I124" i="1"/>
  <c r="I125" i="1" l="1"/>
  <c r="G125" i="1"/>
  <c r="F125" i="1"/>
  <c r="E126" i="1"/>
  <c r="H125" i="1"/>
  <c r="H126" i="1" l="1"/>
  <c r="F126" i="1"/>
  <c r="G126" i="1"/>
  <c r="I126" i="1"/>
  <c r="E127" i="1"/>
  <c r="E128" i="1" l="1"/>
  <c r="F127" i="1"/>
  <c r="G127" i="1"/>
  <c r="I127" i="1"/>
  <c r="H127" i="1"/>
  <c r="H128" i="1" l="1"/>
  <c r="E129" i="1"/>
  <c r="G128" i="1"/>
  <c r="I128" i="1"/>
  <c r="F128" i="1"/>
  <c r="H129" i="1" l="1"/>
  <c r="F129" i="1"/>
  <c r="E130" i="1"/>
  <c r="I129" i="1"/>
  <c r="G129" i="1"/>
  <c r="H130" i="1" l="1"/>
  <c r="F130" i="1"/>
  <c r="G130" i="1"/>
  <c r="I130" i="1"/>
  <c r="E131" i="1"/>
  <c r="E132" i="1" l="1"/>
  <c r="I131" i="1"/>
  <c r="H131" i="1"/>
  <c r="F131" i="1"/>
  <c r="G131" i="1"/>
  <c r="I132" i="1" l="1"/>
  <c r="E133" i="1"/>
  <c r="G132" i="1"/>
  <c r="H132" i="1"/>
  <c r="F132" i="1"/>
  <c r="F133" i="1" l="1"/>
  <c r="G133" i="1"/>
  <c r="H133" i="1"/>
  <c r="I133" i="1"/>
  <c r="E134" i="1"/>
  <c r="H134" i="1" l="1"/>
  <c r="I134" i="1"/>
  <c r="F134" i="1"/>
  <c r="E135" i="1"/>
  <c r="G134" i="1"/>
  <c r="F135" i="1" l="1"/>
  <c r="I135" i="1"/>
  <c r="H135" i="1"/>
  <c r="G135" i="1"/>
  <c r="E136" i="1"/>
  <c r="E137" i="1" l="1"/>
  <c r="I136" i="1"/>
  <c r="F136" i="1"/>
  <c r="H136" i="1"/>
  <c r="G136" i="1"/>
  <c r="E138" i="1" l="1"/>
  <c r="I137" i="1"/>
  <c r="G137" i="1"/>
  <c r="F137" i="1"/>
  <c r="H137" i="1"/>
  <c r="F138" i="1" l="1"/>
  <c r="E139" i="1"/>
  <c r="I138" i="1"/>
  <c r="G138" i="1"/>
  <c r="H138" i="1"/>
  <c r="H139" i="1" l="1"/>
  <c r="E140" i="1"/>
  <c r="G139" i="1"/>
  <c r="I139" i="1"/>
  <c r="F139" i="1"/>
  <c r="I140" i="1" l="1"/>
  <c r="H140" i="1"/>
  <c r="E141" i="1"/>
  <c r="F140" i="1"/>
  <c r="G140" i="1"/>
  <c r="H141" i="1" l="1"/>
  <c r="G141" i="1"/>
  <c r="E142" i="1"/>
  <c r="I141" i="1"/>
  <c r="F141" i="1"/>
  <c r="G142" i="1" l="1"/>
  <c r="E143" i="1"/>
  <c r="F142" i="1"/>
  <c r="H142" i="1"/>
  <c r="I142" i="1"/>
  <c r="F143" i="1" l="1"/>
  <c r="E144" i="1"/>
  <c r="I143" i="1"/>
  <c r="H143" i="1"/>
  <c r="G143" i="1"/>
  <c r="I144" i="1" l="1"/>
  <c r="G144" i="1"/>
  <c r="F144" i="1"/>
  <c r="H144" i="1"/>
  <c r="E145" i="1"/>
  <c r="H145" i="1" l="1"/>
  <c r="I145" i="1"/>
  <c r="G145" i="1"/>
  <c r="F145" i="1"/>
  <c r="E146" i="1"/>
  <c r="G146" i="1" l="1"/>
  <c r="I146" i="1"/>
  <c r="F146" i="1"/>
  <c r="H146" i="1"/>
  <c r="E147" i="1"/>
  <c r="H147" i="1" l="1"/>
  <c r="F147" i="1"/>
  <c r="E148" i="1"/>
  <c r="I147" i="1"/>
  <c r="G147" i="1"/>
  <c r="H148" i="1" l="1"/>
  <c r="G148" i="1"/>
  <c r="F148" i="1"/>
  <c r="I148" i="1"/>
  <c r="E149" i="1"/>
  <c r="H149" i="1" l="1"/>
  <c r="I149" i="1"/>
  <c r="F149" i="1"/>
  <c r="E150" i="1"/>
  <c r="G149" i="1"/>
  <c r="F150" i="1" l="1"/>
  <c r="G150" i="1"/>
  <c r="E151" i="1"/>
  <c r="H150" i="1"/>
  <c r="I150" i="1"/>
  <c r="H151" i="1" l="1"/>
  <c r="G151" i="1"/>
  <c r="F151" i="1"/>
  <c r="I151" i="1"/>
  <c r="E152" i="1"/>
  <c r="E153" i="1" l="1"/>
  <c r="H152" i="1"/>
  <c r="I152" i="1"/>
  <c r="G152" i="1"/>
  <c r="F152" i="1"/>
  <c r="F153" i="1" l="1"/>
  <c r="E154" i="1"/>
  <c r="I153" i="1"/>
  <c r="H153" i="1"/>
  <c r="G153" i="1"/>
  <c r="H154" i="1" l="1"/>
  <c r="I154" i="1"/>
  <c r="G154" i="1"/>
  <c r="E155" i="1"/>
  <c r="F154" i="1"/>
  <c r="I155" i="1" l="1"/>
  <c r="G155" i="1"/>
  <c r="H155" i="1"/>
  <c r="F155" i="1"/>
  <c r="E156" i="1"/>
  <c r="E157" i="1" l="1"/>
  <c r="H156" i="1"/>
  <c r="F156" i="1"/>
  <c r="I156" i="1"/>
  <c r="G156" i="1"/>
  <c r="I157" i="1" l="1"/>
  <c r="H157" i="1"/>
  <c r="G157" i="1"/>
  <c r="E158" i="1"/>
  <c r="F157" i="1"/>
  <c r="F158" i="1" l="1"/>
  <c r="E159" i="1"/>
  <c r="G158" i="1"/>
  <c r="H158" i="1"/>
  <c r="I158" i="1"/>
  <c r="I159" i="1" l="1"/>
  <c r="F159" i="1"/>
  <c r="H159" i="1"/>
  <c r="E160" i="1"/>
  <c r="G159" i="1"/>
  <c r="I160" i="1" l="1"/>
  <c r="H160" i="1"/>
  <c r="G160" i="1"/>
  <c r="F160" i="1"/>
  <c r="E161" i="1"/>
  <c r="F161" i="1" l="1"/>
  <c r="G161" i="1"/>
  <c r="H161" i="1"/>
  <c r="E162" i="1"/>
  <c r="I161" i="1"/>
  <c r="E163" i="1" l="1"/>
  <c r="I162" i="1"/>
  <c r="G162" i="1"/>
  <c r="H162" i="1"/>
  <c r="F162" i="1"/>
  <c r="G163" i="1" l="1"/>
  <c r="F163" i="1"/>
  <c r="I163" i="1"/>
  <c r="H163" i="1"/>
  <c r="E164" i="1"/>
  <c r="H164" i="1" l="1"/>
  <c r="E165" i="1"/>
  <c r="G164" i="1"/>
  <c r="F164" i="1"/>
  <c r="I164" i="1"/>
  <c r="H165" i="1" l="1"/>
  <c r="F165" i="1"/>
  <c r="E166" i="1"/>
  <c r="I165" i="1"/>
  <c r="G165" i="1"/>
  <c r="F166" i="1" l="1"/>
  <c r="G166" i="1"/>
  <c r="I166" i="1"/>
  <c r="E167" i="1"/>
  <c r="H166" i="1"/>
  <c r="G167" i="1" l="1"/>
  <c r="E168" i="1"/>
  <c r="F167" i="1"/>
  <c r="I167" i="1"/>
  <c r="H167" i="1"/>
  <c r="E169" i="1" l="1"/>
  <c r="I168" i="1"/>
  <c r="G168" i="1"/>
  <c r="H168" i="1"/>
  <c r="F168" i="1"/>
  <c r="F169" i="1" l="1"/>
  <c r="I169" i="1"/>
  <c r="E170" i="1"/>
  <c r="H169" i="1"/>
  <c r="G169" i="1"/>
  <c r="F170" i="1" l="1"/>
  <c r="H170" i="1"/>
  <c r="E171" i="1"/>
  <c r="G170" i="1"/>
  <c r="I170" i="1"/>
  <c r="I171" i="1" l="1"/>
  <c r="G171" i="1"/>
  <c r="H171" i="1"/>
  <c r="F171" i="1"/>
  <c r="E172" i="1"/>
  <c r="G172" i="1" l="1"/>
  <c r="I172" i="1"/>
  <c r="H172" i="1"/>
  <c r="E173" i="1"/>
  <c r="F172" i="1"/>
  <c r="I173" i="1" l="1"/>
  <c r="H173" i="1"/>
  <c r="G173" i="1"/>
  <c r="F173" i="1"/>
  <c r="E174" i="1"/>
  <c r="E175" i="1" l="1"/>
  <c r="H174" i="1"/>
  <c r="G174" i="1"/>
  <c r="F174" i="1"/>
  <c r="I174" i="1"/>
  <c r="G175" i="1" l="1"/>
  <c r="H175" i="1"/>
  <c r="E176" i="1"/>
  <c r="I175" i="1"/>
  <c r="F175" i="1"/>
  <c r="E177" i="1" l="1"/>
  <c r="I176" i="1"/>
  <c r="H176" i="1"/>
  <c r="F176" i="1"/>
  <c r="G176" i="1"/>
  <c r="G177" i="1" l="1"/>
  <c r="F177" i="1"/>
  <c r="H177" i="1"/>
  <c r="E178" i="1"/>
  <c r="I177" i="1"/>
  <c r="H178" i="1" l="1"/>
  <c r="I178" i="1"/>
  <c r="F178" i="1"/>
  <c r="E179" i="1"/>
  <c r="G178" i="1"/>
  <c r="G179" i="1" l="1"/>
  <c r="E180" i="1"/>
  <c r="F179" i="1"/>
  <c r="H179" i="1"/>
  <c r="I179" i="1"/>
  <c r="H180" i="1" l="1"/>
  <c r="G180" i="1"/>
  <c r="F180" i="1"/>
  <c r="E181" i="1"/>
  <c r="I180" i="1"/>
  <c r="H181" i="1" l="1"/>
  <c r="E182" i="1"/>
  <c r="G181" i="1"/>
  <c r="I181" i="1"/>
  <c r="F181" i="1"/>
  <c r="H182" i="1" l="1"/>
  <c r="G182" i="1"/>
  <c r="I182" i="1"/>
  <c r="F182" i="1"/>
  <c r="E183" i="1"/>
  <c r="G183" i="1" l="1"/>
  <c r="H183" i="1"/>
  <c r="F183" i="1"/>
  <c r="E184" i="1"/>
  <c r="I183" i="1"/>
  <c r="E185" i="1" l="1"/>
  <c r="I184" i="1"/>
  <c r="H184" i="1"/>
  <c r="F184" i="1"/>
  <c r="G184" i="1"/>
  <c r="E186" i="1" l="1"/>
  <c r="G185" i="1"/>
  <c r="I185" i="1"/>
  <c r="F185" i="1"/>
  <c r="H185" i="1"/>
  <c r="H186" i="1" l="1"/>
  <c r="I186" i="1"/>
  <c r="F186" i="1"/>
  <c r="G186" i="1"/>
  <c r="E187" i="1"/>
  <c r="E188" i="1" l="1"/>
  <c r="I187" i="1"/>
  <c r="H187" i="1"/>
  <c r="F187" i="1"/>
  <c r="G187" i="1"/>
  <c r="E189" i="1" l="1"/>
  <c r="G188" i="1"/>
  <c r="I188" i="1"/>
  <c r="F188" i="1"/>
  <c r="H188" i="1"/>
  <c r="H189" i="1" l="1"/>
  <c r="I189" i="1"/>
  <c r="F189" i="1"/>
  <c r="G189" i="1"/>
  <c r="E190" i="1"/>
  <c r="H190" i="1" l="1"/>
  <c r="F190" i="1"/>
  <c r="E191" i="1"/>
  <c r="I190" i="1"/>
  <c r="G190" i="1"/>
  <c r="G191" i="1" l="1"/>
  <c r="H191" i="1"/>
  <c r="E192" i="1"/>
  <c r="F191" i="1"/>
  <c r="I191" i="1"/>
  <c r="G192" i="1" l="1"/>
  <c r="I192" i="1"/>
  <c r="E193" i="1"/>
  <c r="H192" i="1"/>
  <c r="F192" i="1"/>
  <c r="F193" i="1" l="1"/>
  <c r="I193" i="1"/>
  <c r="E194" i="1"/>
  <c r="H193" i="1"/>
  <c r="G193" i="1"/>
  <c r="E195" i="1" l="1"/>
  <c r="H194" i="1"/>
  <c r="F194" i="1"/>
  <c r="G194" i="1"/>
  <c r="I194" i="1"/>
  <c r="F195" i="1" l="1"/>
  <c r="E196" i="1"/>
  <c r="I195" i="1"/>
  <c r="G195" i="1"/>
  <c r="H195" i="1"/>
  <c r="F196" i="1" l="1"/>
  <c r="E197" i="1"/>
  <c r="H196" i="1"/>
  <c r="I196" i="1"/>
  <c r="G196" i="1"/>
  <c r="E198" i="1" l="1"/>
  <c r="I197" i="1"/>
  <c r="H197" i="1"/>
  <c r="F197" i="1"/>
  <c r="G197" i="1"/>
  <c r="I198" i="1" l="1"/>
  <c r="H198" i="1"/>
  <c r="G198" i="1"/>
  <c r="F198" i="1"/>
  <c r="E199" i="1"/>
  <c r="H199" i="1" l="1"/>
  <c r="G199" i="1"/>
  <c r="F199" i="1"/>
  <c r="E200" i="1"/>
  <c r="I199" i="1"/>
  <c r="E201" i="1" l="1"/>
  <c r="H200" i="1"/>
  <c r="I200" i="1"/>
  <c r="G200" i="1"/>
  <c r="F200" i="1"/>
  <c r="I201" i="1" l="1"/>
  <c r="F201" i="1"/>
  <c r="E202" i="1"/>
  <c r="G201" i="1"/>
  <c r="H201" i="1"/>
  <c r="F202" i="1" l="1"/>
  <c r="I202" i="1"/>
  <c r="H202" i="1"/>
  <c r="E203" i="1"/>
  <c r="G202" i="1"/>
  <c r="E204" i="1" l="1"/>
  <c r="F203" i="1"/>
  <c r="G203" i="1"/>
  <c r="H203" i="1"/>
  <c r="I203" i="1"/>
  <c r="F204" i="1" l="1"/>
  <c r="E205" i="1"/>
  <c r="I204" i="1"/>
  <c r="G204" i="1"/>
  <c r="H204" i="1"/>
  <c r="G205" i="1" l="1"/>
  <c r="I205" i="1"/>
  <c r="E206" i="1"/>
  <c r="H205" i="1"/>
  <c r="F205" i="1"/>
  <c r="G206" i="1" l="1"/>
  <c r="F206" i="1"/>
  <c r="H206" i="1"/>
  <c r="E207" i="1"/>
  <c r="I206" i="1"/>
  <c r="H207" i="1" l="1"/>
  <c r="E208" i="1"/>
  <c r="F207" i="1"/>
  <c r="G207" i="1"/>
  <c r="I207" i="1"/>
  <c r="H208" i="1" l="1"/>
  <c r="I208" i="1"/>
  <c r="E209" i="1"/>
  <c r="G208" i="1"/>
  <c r="F208" i="1"/>
  <c r="F209" i="1" l="1"/>
  <c r="E210" i="1"/>
  <c r="G209" i="1"/>
  <c r="I209" i="1"/>
  <c r="H209" i="1"/>
  <c r="F210" i="1" l="1"/>
  <c r="E211" i="1"/>
  <c r="I210" i="1"/>
  <c r="G210" i="1"/>
  <c r="H210" i="1"/>
  <c r="H211" i="1" l="1"/>
  <c r="G211" i="1"/>
  <c r="F211" i="1"/>
  <c r="I211" i="1"/>
  <c r="E212" i="1"/>
  <c r="G212" i="1" l="1"/>
  <c r="E213" i="1"/>
  <c r="H212" i="1"/>
  <c r="F212" i="1"/>
  <c r="I212" i="1"/>
  <c r="I213" i="1" l="1"/>
  <c r="G213" i="1"/>
  <c r="E214" i="1"/>
  <c r="F213" i="1"/>
  <c r="H213" i="1"/>
  <c r="H214" i="1" l="1"/>
  <c r="I214" i="1"/>
  <c r="F214" i="1"/>
  <c r="E215" i="1"/>
  <c r="G214" i="1"/>
  <c r="G215" i="1" l="1"/>
  <c r="E216" i="1"/>
  <c r="H215" i="1"/>
  <c r="F215" i="1"/>
  <c r="I215" i="1"/>
  <c r="E217" i="1" l="1"/>
  <c r="F216" i="1"/>
  <c r="G216" i="1"/>
  <c r="I216" i="1"/>
  <c r="H216" i="1"/>
  <c r="G217" i="1" l="1"/>
  <c r="H217" i="1"/>
  <c r="F217" i="1"/>
  <c r="I217" i="1"/>
  <c r="E218" i="1"/>
  <c r="F218" i="1" l="1"/>
  <c r="E219" i="1"/>
  <c r="H218" i="1"/>
  <c r="G218" i="1"/>
  <c r="I218" i="1"/>
  <c r="I219" i="1" l="1"/>
  <c r="E220" i="1"/>
  <c r="H219" i="1"/>
  <c r="G219" i="1"/>
  <c r="F219" i="1"/>
  <c r="E221" i="1" l="1"/>
  <c r="I220" i="1"/>
  <c r="G220" i="1"/>
  <c r="F220" i="1"/>
  <c r="H220" i="1"/>
  <c r="G221" i="1" l="1"/>
  <c r="F221" i="1"/>
  <c r="E222" i="1"/>
  <c r="I221" i="1"/>
  <c r="H221" i="1"/>
  <c r="G222" i="1" l="1"/>
  <c r="I222" i="1"/>
  <c r="H222" i="1"/>
  <c r="F222" i="1"/>
  <c r="E223" i="1"/>
  <c r="E224" i="1" l="1"/>
  <c r="H223" i="1"/>
  <c r="F223" i="1"/>
  <c r="I223" i="1"/>
  <c r="G223" i="1"/>
  <c r="G224" i="1" l="1"/>
  <c r="H224" i="1"/>
  <c r="E225" i="1"/>
  <c r="F224" i="1"/>
  <c r="I224" i="1"/>
  <c r="E226" i="1" l="1"/>
  <c r="H225" i="1"/>
  <c r="I225" i="1"/>
  <c r="G225" i="1"/>
  <c r="F225" i="1"/>
  <c r="G226" i="1" l="1"/>
  <c r="H226" i="1"/>
  <c r="E227" i="1"/>
  <c r="I226" i="1"/>
  <c r="F226" i="1"/>
  <c r="H227" i="1" l="1"/>
  <c r="G227" i="1"/>
  <c r="E228" i="1"/>
  <c r="I227" i="1"/>
  <c r="F227" i="1"/>
  <c r="I228" i="1" l="1"/>
  <c r="F228" i="1"/>
  <c r="H228" i="1"/>
  <c r="E229" i="1"/>
  <c r="G228" i="1"/>
  <c r="I229" i="1" l="1"/>
  <c r="F229" i="1"/>
  <c r="G229" i="1"/>
  <c r="H229" i="1"/>
  <c r="E230" i="1"/>
  <c r="E231" i="1" l="1"/>
  <c r="F230" i="1"/>
  <c r="G230" i="1"/>
  <c r="H230" i="1"/>
  <c r="I230" i="1"/>
  <c r="I231" i="1" l="1"/>
  <c r="E232" i="1"/>
  <c r="G231" i="1"/>
  <c r="H231" i="1"/>
  <c r="F231" i="1"/>
  <c r="H232" i="1" l="1"/>
  <c r="G232" i="1"/>
  <c r="E233" i="1"/>
  <c r="I232" i="1"/>
  <c r="F232" i="1"/>
  <c r="H233" i="1" l="1"/>
  <c r="E234" i="1"/>
  <c r="I233" i="1"/>
  <c r="F233" i="1"/>
  <c r="G233" i="1"/>
  <c r="H234" i="1" l="1"/>
  <c r="I234" i="1"/>
  <c r="G234" i="1"/>
  <c r="F234" i="1"/>
  <c r="E235" i="1"/>
  <c r="F235" i="1" l="1"/>
  <c r="H235" i="1"/>
  <c r="G235" i="1"/>
  <c r="E236" i="1"/>
  <c r="I235" i="1"/>
  <c r="I236" i="1" l="1"/>
  <c r="E237" i="1"/>
  <c r="H236" i="1"/>
  <c r="G236" i="1"/>
  <c r="F236" i="1"/>
  <c r="G237" i="1" l="1"/>
  <c r="F237" i="1"/>
  <c r="H237" i="1"/>
  <c r="I237" i="1"/>
  <c r="E238" i="1"/>
  <c r="I238" i="1" l="1"/>
  <c r="H238" i="1"/>
  <c r="E239" i="1"/>
  <c r="G238" i="1"/>
  <c r="F238" i="1"/>
  <c r="I239" i="1" l="1"/>
  <c r="H239" i="1"/>
  <c r="F239" i="1"/>
  <c r="G239" i="1"/>
  <c r="E240" i="1"/>
  <c r="H240" i="1" l="1"/>
  <c r="G240" i="1"/>
  <c r="I240" i="1"/>
  <c r="E241" i="1"/>
  <c r="F240" i="1"/>
  <c r="H241" i="1" l="1"/>
  <c r="F241" i="1"/>
  <c r="G241" i="1"/>
  <c r="I241" i="1"/>
  <c r="E242" i="1"/>
  <c r="E243" i="1" l="1"/>
  <c r="H242" i="1"/>
  <c r="G242" i="1"/>
  <c r="F242" i="1"/>
  <c r="I242" i="1"/>
  <c r="H243" i="1" l="1"/>
  <c r="I243" i="1"/>
  <c r="G243" i="1"/>
  <c r="E244" i="1"/>
  <c r="F243" i="1"/>
  <c r="H244" i="1" l="1"/>
  <c r="I244" i="1"/>
  <c r="E245" i="1"/>
  <c r="F244" i="1"/>
  <c r="G244" i="1"/>
  <c r="I245" i="1" l="1"/>
  <c r="G245" i="1"/>
  <c r="H245" i="1"/>
  <c r="F245" i="1"/>
  <c r="E246" i="1"/>
  <c r="I246" i="1" l="1"/>
  <c r="H246" i="1"/>
  <c r="G246" i="1"/>
  <c r="E247" i="1"/>
  <c r="F246" i="1"/>
  <c r="G247" i="1" l="1"/>
  <c r="E248" i="1"/>
  <c r="I247" i="1"/>
  <c r="H247" i="1"/>
  <c r="F247" i="1"/>
  <c r="G248" i="1" l="1"/>
  <c r="H248" i="1"/>
  <c r="I248" i="1"/>
  <c r="F248" i="1"/>
  <c r="E249" i="1"/>
  <c r="F249" i="1" l="1"/>
  <c r="E250" i="1"/>
  <c r="H249" i="1"/>
  <c r="I249" i="1"/>
  <c r="G249" i="1"/>
  <c r="F250" i="1" l="1"/>
  <c r="I250" i="1"/>
  <c r="H250" i="1"/>
  <c r="G250" i="1"/>
  <c r="E251" i="1"/>
  <c r="I251" i="1" l="1"/>
  <c r="H251" i="1"/>
  <c r="E252" i="1"/>
  <c r="F251" i="1"/>
  <c r="G251" i="1"/>
  <c r="H252" i="1" l="1"/>
  <c r="I252" i="1"/>
  <c r="F252" i="1"/>
  <c r="G252" i="1"/>
  <c r="E253" i="1"/>
  <c r="I253" i="1" l="1"/>
  <c r="F253" i="1"/>
  <c r="H253" i="1"/>
  <c r="G253" i="1"/>
  <c r="E254" i="1"/>
  <c r="H254" i="1" l="1"/>
  <c r="I254" i="1"/>
  <c r="E255" i="1"/>
  <c r="G254" i="1"/>
  <c r="F254" i="1"/>
  <c r="E256" i="1" l="1"/>
  <c r="G255" i="1"/>
  <c r="F255" i="1"/>
  <c r="H255" i="1"/>
  <c r="I255" i="1"/>
  <c r="G256" i="1" l="1"/>
  <c r="E257" i="1"/>
  <c r="I256" i="1"/>
  <c r="H256" i="1"/>
  <c r="F256" i="1"/>
  <c r="H257" i="1" l="1"/>
  <c r="E258" i="1"/>
  <c r="F257" i="1"/>
  <c r="G257" i="1"/>
  <c r="I257" i="1"/>
  <c r="F258" i="1" l="1"/>
  <c r="G258" i="1"/>
  <c r="E259" i="1"/>
  <c r="I258" i="1"/>
  <c r="H258" i="1"/>
  <c r="E260" i="1" l="1"/>
  <c r="F259" i="1"/>
  <c r="G259" i="1"/>
  <c r="I259" i="1"/>
  <c r="H259" i="1"/>
  <c r="G260" i="1" l="1"/>
  <c r="H260" i="1"/>
  <c r="E261" i="1"/>
  <c r="I260" i="1"/>
  <c r="F260" i="1"/>
  <c r="F261" i="1" l="1"/>
  <c r="G261" i="1"/>
  <c r="I261" i="1"/>
  <c r="E262" i="1"/>
  <c r="H261" i="1"/>
  <c r="I262" i="1" l="1"/>
  <c r="H262" i="1"/>
  <c r="G262" i="1"/>
  <c r="F262" i="1"/>
  <c r="E263" i="1"/>
  <c r="H263" i="1" l="1"/>
  <c r="F263" i="1"/>
  <c r="G263" i="1"/>
  <c r="E264" i="1"/>
  <c r="I263" i="1"/>
  <c r="H264" i="1" l="1"/>
  <c r="E265" i="1"/>
  <c r="I264" i="1"/>
  <c r="F264" i="1"/>
  <c r="G264" i="1"/>
  <c r="H265" i="1" l="1"/>
  <c r="G265" i="1"/>
  <c r="I265" i="1"/>
  <c r="E266" i="1"/>
  <c r="F265" i="1"/>
  <c r="F266" i="1" l="1"/>
  <c r="E267" i="1"/>
  <c r="G266" i="1"/>
  <c r="I266" i="1"/>
  <c r="H266" i="1"/>
  <c r="G267" i="1" l="1"/>
  <c r="F267" i="1"/>
  <c r="E268" i="1"/>
  <c r="H267" i="1"/>
  <c r="I267" i="1"/>
  <c r="F268" i="1" l="1"/>
  <c r="E269" i="1"/>
  <c r="I268" i="1"/>
  <c r="G268" i="1"/>
  <c r="H268" i="1"/>
  <c r="I269" i="1" l="1"/>
  <c r="G269" i="1"/>
  <c r="E270" i="1"/>
  <c r="H269" i="1"/>
  <c r="F269" i="1"/>
  <c r="G270" i="1" l="1"/>
  <c r="F270" i="1"/>
  <c r="E271" i="1"/>
  <c r="H270" i="1"/>
  <c r="I270" i="1"/>
  <c r="I271" i="1" l="1"/>
  <c r="G271" i="1"/>
  <c r="F271" i="1"/>
  <c r="H271" i="1"/>
  <c r="E272" i="1"/>
  <c r="F272" i="1" l="1"/>
  <c r="I272" i="1"/>
  <c r="H272" i="1"/>
  <c r="G272" i="1"/>
  <c r="E273" i="1"/>
  <c r="G273" i="1" l="1"/>
  <c r="E274" i="1"/>
  <c r="H273" i="1"/>
  <c r="F273" i="1"/>
  <c r="I273" i="1"/>
  <c r="H274" i="1" l="1"/>
  <c r="F274" i="1"/>
  <c r="I274" i="1"/>
  <c r="G274" i="1"/>
  <c r="E275" i="1"/>
  <c r="F275" i="1" l="1"/>
  <c r="G275" i="1"/>
  <c r="E276" i="1"/>
  <c r="I275" i="1"/>
  <c r="H275" i="1"/>
  <c r="E277" i="1" l="1"/>
  <c r="H276" i="1"/>
  <c r="I276" i="1"/>
  <c r="G276" i="1"/>
  <c r="F276" i="1"/>
  <c r="G277" i="1" l="1"/>
  <c r="I277" i="1"/>
  <c r="H277" i="1"/>
  <c r="F277" i="1"/>
  <c r="E278" i="1"/>
  <c r="H278" i="1" l="1"/>
  <c r="G278" i="1"/>
  <c r="E279" i="1"/>
  <c r="F278" i="1"/>
  <c r="I278" i="1"/>
  <c r="F279" i="1" l="1"/>
  <c r="H279" i="1"/>
  <c r="G279" i="1"/>
  <c r="E280" i="1"/>
  <c r="I279" i="1"/>
  <c r="H280" i="1" l="1"/>
  <c r="E281" i="1"/>
  <c r="F280" i="1"/>
  <c r="G280" i="1"/>
  <c r="I280" i="1"/>
  <c r="H281" i="1" l="1"/>
  <c r="G281" i="1"/>
  <c r="I281" i="1"/>
  <c r="F281" i="1"/>
  <c r="E282" i="1"/>
  <c r="H282" i="1" l="1"/>
  <c r="G282" i="1"/>
  <c r="F282" i="1"/>
  <c r="E283" i="1"/>
  <c r="I282" i="1"/>
  <c r="G283" i="1" l="1"/>
  <c r="I283" i="1"/>
  <c r="H283" i="1"/>
  <c r="E284" i="1"/>
  <c r="F283" i="1"/>
  <c r="H284" i="1" l="1"/>
  <c r="F284" i="1"/>
  <c r="G284" i="1"/>
  <c r="I284" i="1"/>
  <c r="E285" i="1"/>
  <c r="E286" i="1" l="1"/>
  <c r="H285" i="1"/>
  <c r="I285" i="1"/>
  <c r="F285" i="1"/>
  <c r="G285" i="1"/>
  <c r="H286" i="1" l="1"/>
  <c r="G286" i="1"/>
  <c r="E287" i="1"/>
  <c r="F286" i="1"/>
  <c r="I286" i="1"/>
  <c r="I287" i="1" l="1"/>
  <c r="G287" i="1"/>
  <c r="E288" i="1"/>
  <c r="F287" i="1"/>
  <c r="H287" i="1"/>
  <c r="F288" i="1" l="1"/>
  <c r="I288" i="1"/>
  <c r="E289" i="1"/>
  <c r="H288" i="1"/>
  <c r="G288" i="1"/>
  <c r="I289" i="1" l="1"/>
  <c r="H289" i="1"/>
  <c r="F289" i="1"/>
  <c r="G289" i="1"/>
  <c r="E290" i="1"/>
  <c r="G290" i="1" l="1"/>
  <c r="E291" i="1"/>
  <c r="I290" i="1"/>
  <c r="F290" i="1"/>
  <c r="H290" i="1"/>
  <c r="E292" i="1" l="1"/>
  <c r="F291" i="1"/>
  <c r="H291" i="1"/>
  <c r="I291" i="1"/>
  <c r="G291" i="1"/>
  <c r="I292" i="1" l="1"/>
  <c r="G292" i="1"/>
  <c r="E293" i="1"/>
  <c r="H292" i="1"/>
  <c r="F292" i="1"/>
  <c r="F293" i="1" l="1"/>
  <c r="E294" i="1"/>
  <c r="I293" i="1"/>
  <c r="H293" i="1"/>
  <c r="G293" i="1"/>
  <c r="F294" i="1" l="1"/>
  <c r="H294" i="1"/>
  <c r="I294" i="1"/>
  <c r="E295" i="1"/>
  <c r="G294" i="1"/>
  <c r="G295" i="1" l="1"/>
  <c r="I295" i="1"/>
  <c r="F295" i="1"/>
  <c r="E296" i="1"/>
  <c r="H295" i="1"/>
  <c r="E297" i="1" l="1"/>
  <c r="F296" i="1"/>
  <c r="I296" i="1"/>
  <c r="G296" i="1"/>
  <c r="H296" i="1"/>
  <c r="E298" i="1" l="1"/>
  <c r="G297" i="1"/>
  <c r="F297" i="1"/>
  <c r="H297" i="1"/>
  <c r="I297" i="1"/>
  <c r="I298" i="1" l="1"/>
  <c r="E299" i="1"/>
  <c r="G298" i="1"/>
  <c r="F298" i="1"/>
  <c r="H298" i="1"/>
  <c r="E300" i="1" l="1"/>
  <c r="G299" i="1"/>
  <c r="I299" i="1"/>
  <c r="F299" i="1"/>
  <c r="H299" i="1"/>
  <c r="I300" i="1" l="1"/>
  <c r="E301" i="1"/>
  <c r="H300" i="1"/>
  <c r="G300" i="1"/>
  <c r="F300" i="1"/>
  <c r="E302" i="1" l="1"/>
  <c r="G301" i="1"/>
  <c r="H301" i="1"/>
  <c r="F301" i="1"/>
  <c r="I301" i="1"/>
  <c r="H302" i="1" l="1"/>
  <c r="G302" i="1"/>
  <c r="F302" i="1"/>
  <c r="I302" i="1"/>
  <c r="E303" i="1"/>
  <c r="G303" i="1" l="1"/>
  <c r="E304" i="1"/>
  <c r="H303" i="1"/>
  <c r="I303" i="1"/>
  <c r="F303" i="1"/>
  <c r="E305" i="1" l="1"/>
  <c r="H304" i="1"/>
  <c r="F304" i="1"/>
  <c r="G304" i="1"/>
  <c r="I304" i="1"/>
  <c r="G305" i="1" l="1"/>
  <c r="E306" i="1"/>
  <c r="H305" i="1"/>
  <c r="F305" i="1"/>
  <c r="I305" i="1"/>
  <c r="H306" i="1" l="1"/>
  <c r="E307" i="1"/>
  <c r="I306" i="1"/>
  <c r="G306" i="1"/>
  <c r="F306" i="1"/>
  <c r="G307" i="1" l="1"/>
  <c r="F307" i="1"/>
  <c r="H307" i="1"/>
  <c r="I307" i="1"/>
  <c r="E308" i="1"/>
  <c r="I308" i="1" l="1"/>
  <c r="H308" i="1"/>
  <c r="G308" i="1"/>
  <c r="F308" i="1"/>
  <c r="E309" i="1"/>
  <c r="I309" i="1" l="1"/>
  <c r="F309" i="1"/>
  <c r="G309" i="1"/>
  <c r="E310" i="1"/>
  <c r="H309" i="1"/>
  <c r="F310" i="1" l="1"/>
  <c r="G310" i="1"/>
  <c r="E311" i="1"/>
  <c r="H310" i="1"/>
  <c r="I310" i="1"/>
  <c r="I311" i="1" l="1"/>
  <c r="H311" i="1"/>
  <c r="G311" i="1"/>
  <c r="E312" i="1"/>
  <c r="F311" i="1"/>
  <c r="E313" i="1" l="1"/>
  <c r="G312" i="1"/>
  <c r="I312" i="1"/>
  <c r="F312" i="1"/>
  <c r="H312" i="1"/>
  <c r="H313" i="1" l="1"/>
  <c r="I313" i="1"/>
  <c r="E314" i="1"/>
  <c r="G313" i="1"/>
  <c r="F313" i="1"/>
  <c r="E315" i="1" l="1"/>
  <c r="I314" i="1"/>
  <c r="H314" i="1"/>
  <c r="G314" i="1"/>
  <c r="F314" i="1"/>
  <c r="I315" i="1" l="1"/>
  <c r="F315" i="1"/>
  <c r="H315" i="1"/>
  <c r="E316" i="1"/>
  <c r="G315" i="1"/>
  <c r="H316" i="1" l="1"/>
  <c r="F316" i="1"/>
  <c r="I316" i="1"/>
  <c r="E317" i="1"/>
  <c r="G316" i="1"/>
  <c r="E318" i="1" l="1"/>
  <c r="I317" i="1"/>
  <c r="F317" i="1"/>
  <c r="H317" i="1"/>
  <c r="G317" i="1"/>
  <c r="H318" i="1" l="1"/>
  <c r="G318" i="1"/>
  <c r="F318" i="1"/>
  <c r="I318" i="1"/>
  <c r="E319" i="1"/>
  <c r="I319" i="1" l="1"/>
  <c r="G319" i="1"/>
  <c r="F319" i="1"/>
  <c r="H319" i="1"/>
  <c r="E320" i="1"/>
  <c r="F320" i="1" l="1"/>
  <c r="I320" i="1"/>
  <c r="E321" i="1"/>
  <c r="G320" i="1"/>
  <c r="H320" i="1"/>
  <c r="H321" i="1" l="1"/>
  <c r="I321" i="1"/>
  <c r="E322" i="1"/>
  <c r="F321" i="1"/>
  <c r="G321" i="1"/>
  <c r="F322" i="1" l="1"/>
  <c r="G322" i="1"/>
  <c r="I322" i="1"/>
  <c r="H322" i="1"/>
  <c r="E323" i="1"/>
  <c r="G323" i="1" l="1"/>
  <c r="F323" i="1"/>
  <c r="E324" i="1"/>
  <c r="I323" i="1"/>
  <c r="H323" i="1"/>
  <c r="I324" i="1" l="1"/>
  <c r="H324" i="1"/>
  <c r="F324" i="1"/>
  <c r="E325" i="1"/>
  <c r="G324" i="1"/>
  <c r="F325" i="1" l="1"/>
  <c r="I325" i="1"/>
  <c r="E326" i="1"/>
  <c r="H325" i="1"/>
  <c r="G325" i="1"/>
  <c r="G326" i="1" l="1"/>
  <c r="F326" i="1"/>
  <c r="H326" i="1"/>
  <c r="I326" i="1"/>
  <c r="E327" i="1"/>
  <c r="E328" i="1" l="1"/>
  <c r="I327" i="1"/>
  <c r="F327" i="1"/>
  <c r="G327" i="1"/>
  <c r="H327" i="1"/>
  <c r="H328" i="1" l="1"/>
  <c r="F328" i="1"/>
  <c r="G328" i="1"/>
  <c r="I328" i="1"/>
  <c r="E329" i="1"/>
  <c r="H329" i="1" l="1"/>
  <c r="G329" i="1"/>
  <c r="E330" i="1"/>
  <c r="F329" i="1"/>
  <c r="I329" i="1"/>
  <c r="E331" i="1" l="1"/>
  <c r="I330" i="1"/>
  <c r="F330" i="1"/>
  <c r="G330" i="1"/>
  <c r="H330" i="1"/>
  <c r="I331" i="1" l="1"/>
  <c r="E332" i="1"/>
  <c r="F331" i="1"/>
  <c r="H331" i="1"/>
  <c r="G331" i="1"/>
  <c r="I332" i="1" l="1"/>
  <c r="H332" i="1"/>
  <c r="F332" i="1"/>
  <c r="G332" i="1"/>
  <c r="E333" i="1"/>
  <c r="G333" i="1" l="1"/>
  <c r="E334" i="1"/>
  <c r="H333" i="1"/>
  <c r="F333" i="1"/>
  <c r="I333" i="1"/>
  <c r="H334" i="1" l="1"/>
  <c r="F334" i="1"/>
  <c r="E335" i="1"/>
  <c r="G334" i="1"/>
  <c r="I334" i="1"/>
  <c r="I335" i="1" l="1"/>
  <c r="G335" i="1"/>
  <c r="F335" i="1"/>
  <c r="H335" i="1"/>
  <c r="E336" i="1"/>
  <c r="E337" i="1" l="1"/>
  <c r="I336" i="1"/>
  <c r="F336" i="1"/>
  <c r="G336" i="1"/>
  <c r="H336" i="1"/>
  <c r="G337" i="1" l="1"/>
  <c r="H337" i="1"/>
  <c r="E338" i="1"/>
  <c r="F337" i="1"/>
  <c r="I337" i="1"/>
  <c r="F338" i="1" l="1"/>
  <c r="H338" i="1"/>
  <c r="I338" i="1"/>
  <c r="E339" i="1"/>
  <c r="G338" i="1"/>
  <c r="I339" i="1" l="1"/>
  <c r="F339" i="1"/>
  <c r="H339" i="1"/>
  <c r="E340" i="1"/>
  <c r="G339" i="1"/>
  <c r="H340" i="1" l="1"/>
  <c r="G340" i="1"/>
  <c r="I340" i="1"/>
  <c r="E341" i="1"/>
  <c r="F340" i="1"/>
  <c r="I341" i="1" l="1"/>
  <c r="G341" i="1"/>
  <c r="F341" i="1"/>
  <c r="E342" i="1"/>
  <c r="H341" i="1"/>
  <c r="G342" i="1" l="1"/>
  <c r="E343" i="1"/>
  <c r="F342" i="1"/>
  <c r="H342" i="1"/>
  <c r="I342" i="1"/>
  <c r="I343" i="1" l="1"/>
  <c r="E344" i="1"/>
  <c r="F343" i="1"/>
  <c r="G343" i="1"/>
  <c r="H343" i="1"/>
  <c r="I344" i="1" l="1"/>
  <c r="F344" i="1"/>
  <c r="E345" i="1"/>
  <c r="G344" i="1"/>
  <c r="H344" i="1"/>
  <c r="H345" i="1" l="1"/>
  <c r="G345" i="1"/>
  <c r="I345" i="1"/>
  <c r="F345" i="1"/>
  <c r="E346" i="1"/>
  <c r="E347" i="1" l="1"/>
  <c r="I346" i="1"/>
  <c r="H346" i="1"/>
  <c r="G346" i="1"/>
  <c r="F346" i="1"/>
  <c r="I347" i="1" l="1"/>
  <c r="F347" i="1"/>
  <c r="E348" i="1"/>
  <c r="H347" i="1"/>
  <c r="G347" i="1"/>
  <c r="E349" i="1" l="1"/>
  <c r="I348" i="1"/>
  <c r="G348" i="1"/>
  <c r="F348" i="1"/>
  <c r="H348" i="1"/>
  <c r="E350" i="1" l="1"/>
  <c r="F349" i="1"/>
  <c r="I349" i="1"/>
  <c r="H349" i="1"/>
  <c r="G349" i="1"/>
  <c r="H350" i="1" l="1"/>
  <c r="G350" i="1"/>
  <c r="E351" i="1"/>
  <c r="F350" i="1"/>
  <c r="I350" i="1"/>
  <c r="E352" i="1" l="1"/>
  <c r="I351" i="1"/>
  <c r="G351" i="1"/>
  <c r="F351" i="1"/>
  <c r="H351" i="1"/>
  <c r="H352" i="1" l="1"/>
  <c r="I352" i="1"/>
  <c r="G352" i="1"/>
  <c r="E353" i="1"/>
  <c r="F352" i="1"/>
  <c r="H353" i="1" l="1"/>
  <c r="G353" i="1"/>
  <c r="E354" i="1"/>
  <c r="F353" i="1"/>
  <c r="I353" i="1"/>
  <c r="E355" i="1" l="1"/>
  <c r="H354" i="1"/>
  <c r="G354" i="1"/>
  <c r="I354" i="1"/>
  <c r="F354" i="1"/>
  <c r="F355" i="1" l="1"/>
  <c r="H355" i="1"/>
  <c r="I355" i="1"/>
  <c r="E356" i="1"/>
  <c r="G355" i="1"/>
  <c r="H356" i="1" l="1"/>
  <c r="F356" i="1"/>
  <c r="I356" i="1"/>
  <c r="G356" i="1"/>
  <c r="E357" i="1"/>
  <c r="I357" i="1" l="1"/>
  <c r="F357" i="1"/>
  <c r="G357" i="1"/>
  <c r="H357" i="1"/>
  <c r="E358" i="1"/>
  <c r="G358" i="1" l="1"/>
  <c r="H358" i="1"/>
  <c r="F358" i="1"/>
  <c r="I358" i="1"/>
  <c r="E359" i="1"/>
  <c r="H359" i="1" l="1"/>
  <c r="I359" i="1"/>
  <c r="F359" i="1"/>
  <c r="G359" i="1"/>
  <c r="E360" i="1"/>
  <c r="E361" i="1" l="1"/>
  <c r="I360" i="1"/>
  <c r="H360" i="1"/>
  <c r="G360" i="1"/>
  <c r="F360" i="1"/>
  <c r="H361" i="1" l="1"/>
  <c r="G361" i="1"/>
  <c r="E362" i="1"/>
  <c r="I361" i="1"/>
  <c r="F361" i="1"/>
  <c r="F362" i="1" l="1"/>
  <c r="I362" i="1"/>
  <c r="H362" i="1"/>
  <c r="E363" i="1"/>
  <c r="G362" i="1"/>
  <c r="G363" i="1" l="1"/>
  <c r="F363" i="1"/>
  <c r="E364" i="1"/>
  <c r="H363" i="1"/>
  <c r="I363" i="1"/>
  <c r="H364" i="1" l="1"/>
  <c r="I364" i="1"/>
  <c r="G364" i="1"/>
  <c r="E365" i="1"/>
  <c r="F364" i="1"/>
  <c r="I365" i="1" l="1"/>
  <c r="E366" i="1"/>
  <c r="H365" i="1"/>
  <c r="F365" i="1"/>
  <c r="G365" i="1"/>
  <c r="G366" i="1" l="1"/>
  <c r="I366" i="1"/>
  <c r="E367" i="1"/>
  <c r="H366" i="1"/>
  <c r="F366" i="1"/>
  <c r="I367" i="1" l="1"/>
  <c r="G367" i="1"/>
  <c r="H367" i="1"/>
  <c r="E368" i="1"/>
  <c r="F367" i="1"/>
  <c r="F368" i="1" l="1"/>
  <c r="E369" i="1"/>
  <c r="G368" i="1"/>
  <c r="I368" i="1"/>
  <c r="H368" i="1"/>
  <c r="H369" i="1" l="1"/>
  <c r="G369" i="1"/>
  <c r="E370" i="1"/>
  <c r="I369" i="1"/>
  <c r="F369" i="1"/>
  <c r="H370" i="1" l="1"/>
  <c r="E371" i="1"/>
  <c r="F370" i="1"/>
  <c r="G370" i="1"/>
  <c r="I370" i="1"/>
  <c r="G371" i="1" l="1"/>
  <c r="F371" i="1"/>
  <c r="E372" i="1"/>
  <c r="H371" i="1"/>
  <c r="I371" i="1"/>
  <c r="I372" i="1" l="1"/>
  <c r="F372" i="1"/>
  <c r="E373" i="1"/>
  <c r="H372" i="1"/>
  <c r="G372" i="1"/>
  <c r="G373" i="1" l="1"/>
  <c r="F373" i="1"/>
  <c r="H373" i="1"/>
  <c r="E374" i="1"/>
  <c r="I373" i="1"/>
  <c r="G374" i="1" l="1"/>
  <c r="H374" i="1"/>
  <c r="I374" i="1"/>
  <c r="F374" i="1"/>
  <c r="E375" i="1"/>
  <c r="E376" i="1" l="1"/>
  <c r="H375" i="1"/>
  <c r="G375" i="1"/>
  <c r="F375" i="1"/>
  <c r="I375" i="1"/>
  <c r="F376" i="1" l="1"/>
  <c r="E377" i="1"/>
  <c r="G376" i="1"/>
  <c r="I376" i="1"/>
  <c r="H376" i="1"/>
  <c r="I377" i="1" l="1"/>
  <c r="G377" i="1"/>
  <c r="E378" i="1"/>
  <c r="F377" i="1"/>
  <c r="H377" i="1"/>
  <c r="E379" i="1" l="1"/>
  <c r="I378" i="1"/>
  <c r="G378" i="1"/>
  <c r="H378" i="1"/>
  <c r="F378" i="1"/>
  <c r="I379" i="1" l="1"/>
  <c r="F379" i="1"/>
  <c r="H379" i="1"/>
  <c r="G379" i="1"/>
  <c r="E380" i="1"/>
  <c r="E381" i="1" l="1"/>
  <c r="G380" i="1"/>
  <c r="H380" i="1"/>
  <c r="F380" i="1"/>
  <c r="I380" i="1"/>
  <c r="E382" i="1" l="1"/>
  <c r="I381" i="1"/>
  <c r="H381" i="1"/>
  <c r="G381" i="1"/>
  <c r="F381" i="1"/>
  <c r="G382" i="1" l="1"/>
  <c r="I382" i="1"/>
  <c r="H382" i="1"/>
  <c r="F382" i="1"/>
  <c r="E383" i="1"/>
  <c r="I383" i="1" l="1"/>
  <c r="H383" i="1"/>
  <c r="F383" i="1"/>
  <c r="E384" i="1"/>
  <c r="G383" i="1"/>
  <c r="F384" i="1" l="1"/>
  <c r="I384" i="1"/>
  <c r="E385" i="1"/>
  <c r="G384" i="1"/>
  <c r="H384" i="1"/>
  <c r="F385" i="1" l="1"/>
  <c r="G385" i="1"/>
  <c r="E386" i="1"/>
  <c r="I385" i="1"/>
  <c r="H385" i="1"/>
  <c r="F386" i="1" l="1"/>
  <c r="H386" i="1"/>
  <c r="I386" i="1"/>
  <c r="E387" i="1"/>
  <c r="G386" i="1"/>
  <c r="F387" i="1" l="1"/>
  <c r="G387" i="1"/>
  <c r="I387" i="1"/>
  <c r="E388" i="1"/>
  <c r="H387" i="1"/>
  <c r="H388" i="1" l="1"/>
  <c r="I388" i="1"/>
  <c r="G388" i="1"/>
  <c r="E389" i="1"/>
  <c r="F388" i="1"/>
  <c r="I389" i="1" l="1"/>
  <c r="F389" i="1"/>
  <c r="E390" i="1"/>
  <c r="H389" i="1"/>
  <c r="G389" i="1"/>
  <c r="G390" i="1" l="1"/>
  <c r="H390" i="1"/>
  <c r="F390" i="1"/>
  <c r="I390" i="1"/>
  <c r="E391" i="1"/>
  <c r="H391" i="1" l="1"/>
  <c r="I391" i="1"/>
  <c r="G391" i="1"/>
  <c r="E392" i="1"/>
  <c r="F391" i="1"/>
  <c r="H392" i="1" l="1"/>
  <c r="E393" i="1"/>
  <c r="F392" i="1"/>
  <c r="G392" i="1"/>
  <c r="I392" i="1"/>
  <c r="G393" i="1" l="1"/>
  <c r="H393" i="1"/>
  <c r="F393" i="1"/>
  <c r="I393" i="1"/>
  <c r="E394" i="1"/>
  <c r="I394" i="1" l="1"/>
  <c r="F394" i="1"/>
  <c r="H394" i="1"/>
  <c r="G394" i="1"/>
  <c r="E395" i="1"/>
  <c r="G395" i="1" l="1"/>
  <c r="F395" i="1"/>
  <c r="I395" i="1"/>
  <c r="H395" i="1"/>
  <c r="E396" i="1"/>
  <c r="E397" i="1" l="1"/>
  <c r="H396" i="1"/>
  <c r="I396" i="1"/>
  <c r="F396" i="1"/>
  <c r="G396" i="1"/>
  <c r="E398" i="1" l="1"/>
  <c r="I397" i="1"/>
  <c r="H397" i="1"/>
  <c r="G397" i="1"/>
  <c r="F397" i="1"/>
  <c r="G398" i="1" l="1"/>
  <c r="E399" i="1"/>
  <c r="I398" i="1"/>
  <c r="F398" i="1"/>
  <c r="H398" i="1"/>
  <c r="I399" i="1" l="1"/>
  <c r="G399" i="1"/>
  <c r="F399" i="1"/>
  <c r="E400" i="1"/>
  <c r="H399" i="1"/>
  <c r="F400" i="1" l="1"/>
  <c r="I400" i="1"/>
  <c r="G400" i="1"/>
  <c r="H400" i="1"/>
</calcChain>
</file>

<file path=xl/comments1.xml><?xml version="1.0" encoding="utf-8"?>
<comments xmlns="http://schemas.openxmlformats.org/spreadsheetml/2006/main">
  <authors>
    <author>Sagar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In this dropdown, you will see all the loan comparison by Bank Name. Based on Bank Name, all the required Loan Details will be pre-filled. 
Once the data is loaded, you can play with features like: Interest Only Payment, Pre-Payment to get in-depth view of your loan.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</rPr>
          <t>You can also check your Mortgage Pay-off Date with Pre-filled data or with Pre-Payment Calculation as well.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Compatible Till Years:
1. Annually - 360 Years
2. Semi-Annually - 180 Years
3. Quarterly - 90 Years
4. Half-Monthly - 60 Years
5. Monthly - 30 Years
6. Semi-Monthly - 15 Years
7. Bi-Weekly - 14 Years
8. Weekly - 7 Years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Enter Interest Only Period in Year as a Loan Evaluating Process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 xml:space="preserve">Approximately when are you going to make </t>
        </r>
        <r>
          <rPr>
            <b/>
            <sz val="9"/>
            <color indexed="81"/>
            <rFont val="Tahoma"/>
            <family val="2"/>
          </rPr>
          <t>Pre-Payment</t>
        </r>
        <r>
          <rPr>
            <sz val="9"/>
            <color indexed="81"/>
            <rFont val="Tahoma"/>
            <family val="2"/>
          </rPr>
          <t xml:space="preserve">. Enter value in that column.
</t>
        </r>
      </text>
    </comment>
  </commentList>
</comments>
</file>

<file path=xl/sharedStrings.xml><?xml version="1.0" encoding="utf-8"?>
<sst xmlns="http://schemas.openxmlformats.org/spreadsheetml/2006/main" count="76" uniqueCount="65">
  <si>
    <t>Currency Symbol</t>
  </si>
  <si>
    <t>Loan amount</t>
  </si>
  <si>
    <t>Annual Interest Rate</t>
  </si>
  <si>
    <t>Loan Period (in Years)</t>
  </si>
  <si>
    <t xml:space="preserve"> </t>
  </si>
  <si>
    <t>Year</t>
  </si>
  <si>
    <t>Loan Calculator</t>
  </si>
  <si>
    <t>© WikiFinancepedia</t>
  </si>
  <si>
    <t>Loan Summary</t>
  </si>
  <si>
    <t>Loan Amount</t>
  </si>
  <si>
    <t>Total Interest</t>
  </si>
  <si>
    <t>Total Extra Pre-Payment</t>
  </si>
  <si>
    <t>Start date of loan</t>
  </si>
  <si>
    <t>Total Cost of Loan</t>
  </si>
  <si>
    <t>Pmt No.</t>
  </si>
  <si>
    <t>Payment Date</t>
  </si>
  <si>
    <t>Payment</t>
  </si>
  <si>
    <t>Principal</t>
  </si>
  <si>
    <t>Interest</t>
  </si>
  <si>
    <t>Extra Payment</t>
  </si>
  <si>
    <t>Ending Balance</t>
  </si>
  <si>
    <t>EMI Payment Method</t>
  </si>
  <si>
    <t>Dropdown Values Per Year</t>
  </si>
  <si>
    <t>No. of EMI Payments</t>
  </si>
  <si>
    <t>Principle Amount</t>
  </si>
  <si>
    <t>Interest Amount</t>
  </si>
  <si>
    <t>Loan Balance</t>
  </si>
  <si>
    <t>Loan Start Date</t>
  </si>
  <si>
    <t>Loan End Date</t>
  </si>
  <si>
    <t>Monthly</t>
  </si>
  <si>
    <t>Extra-Payment</t>
  </si>
  <si>
    <t>Interest Only (in Years)</t>
  </si>
  <si>
    <t>Interest Only Payments</t>
  </si>
  <si>
    <t>Equated Payment</t>
  </si>
  <si>
    <t>No. of Payments</t>
  </si>
  <si>
    <t>No. of Payments (After Pre-Pay)</t>
  </si>
  <si>
    <t>A Free Encyclopedia of Finance</t>
  </si>
  <si>
    <t>Sr.No</t>
  </si>
  <si>
    <t>Start Date</t>
  </si>
  <si>
    <t>UpFront Cost</t>
  </si>
  <si>
    <t>Interest Rate</t>
  </si>
  <si>
    <t>Tenure (in Years)</t>
  </si>
  <si>
    <t>No. Payments</t>
  </si>
  <si>
    <t>EMI Payment</t>
  </si>
  <si>
    <t>Total Cost</t>
  </si>
  <si>
    <t>Pay-Off Date</t>
  </si>
  <si>
    <t>Bank Name</t>
  </si>
  <si>
    <t>Enter Loan Details</t>
  </si>
  <si>
    <t>Loan Comparison Data</t>
  </si>
  <si>
    <t>Loan Comparison Calculator</t>
  </si>
  <si>
    <t>Bank of America</t>
  </si>
  <si>
    <t>Deutsche Bank</t>
  </si>
  <si>
    <t>BNP Paribas</t>
  </si>
  <si>
    <t>CitiGroup Inc.</t>
  </si>
  <si>
    <t>State Bank of India</t>
  </si>
  <si>
    <t>HSBC Holdings PLC</t>
  </si>
  <si>
    <t>JPMorgan Chase</t>
  </si>
  <si>
    <t>Load Comparison Data</t>
  </si>
  <si>
    <t>Mortgage Pay-off Date</t>
  </si>
  <si>
    <t>Select Currency Symbol ::</t>
  </si>
  <si>
    <t>Loan Details (Pre-Filled Data)</t>
  </si>
  <si>
    <t>Barclays</t>
  </si>
  <si>
    <t>Royal Bank of Canada</t>
  </si>
  <si>
    <t>Standard Chartered</t>
  </si>
  <si>
    <t>Rupee (₹)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</si>
</sst>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  <numFmt numFmtId="168" formatCode="dd/mmm/yyyy"/>
  </numFmts>
  <fonts count="30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b/>
      <sz val="30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b/>
      <sz val="22"/>
      <name val="Trebuchet MS"/>
      <family val="2"/>
      <scheme val="minor"/>
    </font>
    <font>
      <b/>
      <sz val="14"/>
      <name val="Trebuchet MS"/>
      <family val="2"/>
      <scheme val="minor"/>
    </font>
    <font>
      <b/>
      <sz val="26"/>
      <color theme="0"/>
      <name val="Trebuchet MS"/>
      <family val="2"/>
      <scheme val="major"/>
    </font>
    <font>
      <b/>
      <sz val="11"/>
      <color indexed="81"/>
      <name val="Tahoma"/>
      <family val="2"/>
    </font>
    <font>
      <sz val="10"/>
      <color rgb="FF3F3F3F"/>
      <name val="Arial Unicode MS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8" applyFont="0" applyFill="0" applyBorder="0" applyAlignment="0">
      <alignment vertical="center"/>
    </xf>
    <xf numFmtId="0" fontId="7" fillId="0" borderId="8"/>
  </cellStyleXfs>
  <cellXfs count="8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6" fontId="19" fillId="6" borderId="3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" fontId="19" fillId="6" borderId="3" xfId="1" applyNumberFormat="1" applyFont="1" applyFill="1" applyBorder="1" applyAlignment="1">
      <alignment horizontal="center" vertical="center"/>
    </xf>
    <xf numFmtId="10" fontId="19" fillId="6" borderId="3" xfId="2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0" fillId="4" borderId="8" xfId="3" applyFont="1" applyFill="1" applyBorder="1" applyAlignment="1">
      <alignment horizontal="center" vertical="center"/>
    </xf>
    <xf numFmtId="0" fontId="10" fillId="4" borderId="8" xfId="3" applyFont="1" applyFill="1" applyBorder="1" applyAlignment="1">
      <alignment horizontal="right" vertical="center"/>
    </xf>
    <xf numFmtId="14" fontId="1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0" fillId="4" borderId="10" xfId="3" applyFont="1" applyFill="1" applyBorder="1" applyAlignment="1">
      <alignment horizontal="center" vertical="center"/>
    </xf>
    <xf numFmtId="0" fontId="10" fillId="4" borderId="10" xfId="3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" fontId="25" fillId="6" borderId="3" xfId="1" applyNumberFormat="1" applyFont="1" applyFill="1" applyBorder="1" applyAlignment="1" applyProtection="1">
      <alignment horizontal="center" vertical="center"/>
    </xf>
    <xf numFmtId="0" fontId="18" fillId="5" borderId="5" xfId="4" applyFont="1" applyFill="1" applyBorder="1" applyAlignment="1" applyProtection="1">
      <alignment horizontal="center" vertical="center"/>
    </xf>
    <xf numFmtId="168" fontId="25" fillId="6" borderId="4" xfId="5" applyNumberFormat="1" applyFont="1" applyFill="1" applyBorder="1" applyAlignment="1" applyProtection="1">
      <alignment horizontal="center" vertical="center"/>
      <protection locked="0"/>
    </xf>
    <xf numFmtId="166" fontId="25" fillId="6" borderId="3" xfId="1" applyNumberFormat="1" applyFont="1" applyFill="1" applyBorder="1" applyAlignment="1" applyProtection="1">
      <alignment horizontal="center" vertical="center"/>
      <protection locked="0"/>
    </xf>
    <xf numFmtId="10" fontId="25" fillId="6" borderId="3" xfId="2" applyNumberFormat="1" applyFont="1" applyFill="1" applyBorder="1" applyAlignment="1" applyProtection="1">
      <alignment horizontal="center" vertical="center"/>
      <protection locked="0"/>
    </xf>
    <xf numFmtId="1" fontId="25" fillId="6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166" fontId="25" fillId="6" borderId="3" xfId="1" applyNumberFormat="1" applyFont="1" applyFill="1" applyBorder="1" applyAlignment="1" applyProtection="1">
      <alignment horizontal="center" vertical="center"/>
    </xf>
    <xf numFmtId="166" fontId="25" fillId="6" borderId="3" xfId="2" applyNumberFormat="1" applyFont="1" applyFill="1" applyBorder="1" applyAlignment="1" applyProtection="1">
      <alignment horizontal="center" vertical="center"/>
    </xf>
    <xf numFmtId="168" fontId="25" fillId="6" borderId="4" xfId="5" applyNumberFormat="1" applyFont="1" applyFill="1" applyBorder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5" borderId="5" xfId="4" applyFont="1" applyFill="1" applyBorder="1" applyAlignment="1" applyProtection="1">
      <alignment horizontal="center" vertical="center" wrapText="1"/>
    </xf>
    <xf numFmtId="168" fontId="19" fillId="6" borderId="4" xfId="5" applyNumberFormat="1" applyFont="1" applyFill="1" applyBorder="1" applyAlignment="1">
      <alignment horizontal="center" vertical="center"/>
    </xf>
    <xf numFmtId="0" fontId="25" fillId="5" borderId="8" xfId="4" applyFont="1" applyFill="1" applyBorder="1" applyAlignment="1" applyProtection="1">
      <alignment vertical="center"/>
    </xf>
    <xf numFmtId="0" fontId="19" fillId="6" borderId="3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4" fillId="5" borderId="8" xfId="4" applyFont="1" applyFill="1" applyBorder="1" applyAlignment="1" applyProtection="1">
      <alignment horizontal="center" vertical="center"/>
    </xf>
    <xf numFmtId="0" fontId="26" fillId="4" borderId="8" xfId="3" applyFont="1" applyFill="1" applyBorder="1" applyAlignment="1">
      <alignment horizontal="center" vertical="center"/>
    </xf>
    <xf numFmtId="0" fontId="26" fillId="4" borderId="10" xfId="3" applyFont="1" applyFill="1" applyBorder="1" applyAlignment="1">
      <alignment horizontal="center" vertical="center"/>
    </xf>
    <xf numFmtId="0" fontId="11" fillId="4" borderId="8" xfId="3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/>
    </xf>
    <xf numFmtId="0" fontId="24" fillId="5" borderId="8" xfId="4" applyFont="1" applyFill="1" applyBorder="1" applyAlignment="1" applyProtection="1">
      <alignment horizontal="right" vertical="center"/>
    </xf>
    <xf numFmtId="0" fontId="25" fillId="5" borderId="8" xfId="4" applyFont="1" applyFill="1" applyBorder="1" applyAlignment="1" applyProtection="1">
      <alignment horizontal="right" vertical="center"/>
    </xf>
    <xf numFmtId="0" fontId="11" fillId="4" borderId="10" xfId="3" applyFont="1" applyFill="1" applyBorder="1" applyAlignment="1">
      <alignment horizontal="center" vertical="center"/>
    </xf>
    <xf numFmtId="0" fontId="10" fillId="4" borderId="10" xfId="3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5" borderId="8" xfId="4" applyFont="1" applyFill="1" applyBorder="1" applyAlignment="1">
      <alignment horizontal="left" vertical="center" indent="1"/>
    </xf>
    <xf numFmtId="1" fontId="19" fillId="6" borderId="12" xfId="1" applyNumberFormat="1" applyFont="1" applyFill="1" applyBorder="1" applyAlignment="1">
      <alignment horizontal="center" vertical="center"/>
    </xf>
    <xf numFmtId="1" fontId="19" fillId="6" borderId="8" xfId="1" applyNumberFormat="1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right" vertical="center" indent="1"/>
    </xf>
    <xf numFmtId="0" fontId="18" fillId="5" borderId="6" xfId="4" applyFont="1" applyFill="1" applyBorder="1" applyAlignment="1">
      <alignment horizontal="right" vertical="center" indent="1"/>
    </xf>
    <xf numFmtId="0" fontId="18" fillId="5" borderId="7" xfId="4" applyFont="1" applyFill="1" applyBorder="1" applyAlignment="1">
      <alignment horizontal="right" vertical="center" indent="1"/>
    </xf>
    <xf numFmtId="0" fontId="18" fillId="5" borderId="11" xfId="4" applyFont="1" applyFill="1" applyBorder="1" applyAlignment="1">
      <alignment horizontal="right" vertical="center" indent="1"/>
    </xf>
  </cellXfs>
  <cellStyles count="7">
    <cellStyle name="Comma" xfId="1" builtinId="3"/>
    <cellStyle name="Date" xfId="5"/>
    <cellStyle name="Explanatory Text" xfId="4" builtinId="53"/>
    <cellStyle name="Heading 1" xfId="3" builtinId="16"/>
    <cellStyle name="Normal" xfId="0" builtinId="0"/>
    <cellStyle name="Normal 2" xfId="6"/>
    <cellStyle name="Percent" xfId="2" builtinId="5"/>
  </cellStyles>
  <dxfs count="52"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71" formatCode="_ \£\ * #,##0_;"/>
    </dxf>
    <dxf>
      <numFmt numFmtId="170" formatCode="_ \€\ * #,##0_;"/>
    </dxf>
    <dxf>
      <numFmt numFmtId="172" formatCode="_ &quot;₹&quot;\ * #,##0_;"/>
    </dxf>
    <dxf>
      <numFmt numFmtId="169" formatCode="_ \¥\ * #,##0_;"/>
    </dxf>
    <dxf>
      <numFmt numFmtId="167" formatCode="_ * #,##0_ ;_ * \-#,##0_ ;_ * &quot;-&quot;??_ ;_ @_ 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right" vertical="center" textRotation="0" wrapText="0" indent="0" justifyLastLine="0" shrinkToFit="0" readingOrder="0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51"/>
      <tableStyleElement type="firstRowStripe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>
                <a:solidFill>
                  <a:sysClr val="windowText" lastClr="000000"/>
                </a:solidFill>
              </a:rPr>
              <a:t>Total Interest Vs Total Cost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68031703046173"/>
          <c:y val="9.2137475264354979E-2"/>
          <c:w val="0.79757478359043543"/>
          <c:h val="0.8398193055348297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'Loan Comparison Calculator'!$G$19</c:f>
              <c:strCache>
                <c:ptCount val="1"/>
                <c:pt idx="0">
                  <c:v>Total Cost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96000"/>
                    <a:lumMod val="100000"/>
                  </a:schemeClr>
                </a:gs>
                <a:gs pos="78000">
                  <a:schemeClr val="accent3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'Loan Comparison Calculator'!$C$20:$C$29</c:f>
              <c:strCache>
                <c:ptCount val="10"/>
                <c:pt idx="0">
                  <c:v>Bank of America</c:v>
                </c:pt>
                <c:pt idx="1">
                  <c:v>State Bank of India</c:v>
                </c:pt>
                <c:pt idx="2">
                  <c:v>HSBC Holdings PLC</c:v>
                </c:pt>
                <c:pt idx="3">
                  <c:v>Deutsche Bank</c:v>
                </c:pt>
                <c:pt idx="4">
                  <c:v>BNP Paribas</c:v>
                </c:pt>
                <c:pt idx="5">
                  <c:v>CitiGroup Inc.</c:v>
                </c:pt>
                <c:pt idx="6">
                  <c:v>JPMorgan Chase</c:v>
                </c:pt>
                <c:pt idx="7">
                  <c:v>Standard Chartered</c:v>
                </c:pt>
                <c:pt idx="8">
                  <c:v>Royal Bank of Canada</c:v>
                </c:pt>
                <c:pt idx="9">
                  <c:v>Barclays</c:v>
                </c:pt>
              </c:strCache>
            </c:strRef>
          </c:cat>
          <c:val>
            <c:numRef>
              <c:f>[0]!TCOST</c:f>
              <c:numCache>
                <c:formatCode>_ \$\ * #,##0_;</c:formatCode>
                <c:ptCount val="10"/>
                <c:pt idx="0">
                  <c:v>11980558.643633939</c:v>
                </c:pt>
                <c:pt idx="1">
                  <c:v>9180466.2579511683</c:v>
                </c:pt>
                <c:pt idx="2">
                  <c:v>10037280.827921553</c:v>
                </c:pt>
                <c:pt idx="3">
                  <c:v>10245237.403385915</c:v>
                </c:pt>
                <c:pt idx="4">
                  <c:v>8862656.0213303398</c:v>
                </c:pt>
                <c:pt idx="5">
                  <c:v>10657551.149447784</c:v>
                </c:pt>
                <c:pt idx="6">
                  <c:v>7166643.9685041895</c:v>
                </c:pt>
                <c:pt idx="7">
                  <c:v>11185574.254002219</c:v>
                </c:pt>
                <c:pt idx="8">
                  <c:v>11980558.643633939</c:v>
                </c:pt>
                <c:pt idx="9">
                  <c:v>10829101.604612682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3B-4C49-95CD-268E9F557600}"/>
            </c:ext>
          </c:extLst>
        </c:ser>
        <c:ser>
          <c:idx val="0"/>
          <c:order val="1"/>
          <c:tx>
            <c:strRef>
              <c:f>'Loan Comparison Calculator'!$F$19</c:f>
              <c:strCache>
                <c:ptCount val="1"/>
                <c:pt idx="0">
                  <c:v>Total Interest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'Loan Comparison Calculator'!$C$20:$C$29</c:f>
              <c:strCache>
                <c:ptCount val="10"/>
                <c:pt idx="0">
                  <c:v>Bank of America</c:v>
                </c:pt>
                <c:pt idx="1">
                  <c:v>State Bank of India</c:v>
                </c:pt>
                <c:pt idx="2">
                  <c:v>HSBC Holdings PLC</c:v>
                </c:pt>
                <c:pt idx="3">
                  <c:v>Deutsche Bank</c:v>
                </c:pt>
                <c:pt idx="4">
                  <c:v>BNP Paribas</c:v>
                </c:pt>
                <c:pt idx="5">
                  <c:v>CitiGroup Inc.</c:v>
                </c:pt>
                <c:pt idx="6">
                  <c:v>JPMorgan Chase</c:v>
                </c:pt>
                <c:pt idx="7">
                  <c:v>Standard Chartered</c:v>
                </c:pt>
                <c:pt idx="8">
                  <c:v>Royal Bank of Canada</c:v>
                </c:pt>
                <c:pt idx="9">
                  <c:v>Barclays</c:v>
                </c:pt>
              </c:strCache>
            </c:strRef>
          </c:cat>
          <c:val>
            <c:numRef>
              <c:f>[0]!TINT</c:f>
              <c:numCache>
                <c:formatCode>_ \$\ * #,##0_;</c:formatCode>
                <c:ptCount val="10"/>
                <c:pt idx="0">
                  <c:v>6980558.6436339393</c:v>
                </c:pt>
                <c:pt idx="1">
                  <c:v>4150466.2579511683</c:v>
                </c:pt>
                <c:pt idx="2">
                  <c:v>5037280.8279215526</c:v>
                </c:pt>
                <c:pt idx="3">
                  <c:v>5235237.4033859149</c:v>
                </c:pt>
                <c:pt idx="4">
                  <c:v>3862656.0213303398</c:v>
                </c:pt>
                <c:pt idx="5">
                  <c:v>5632551.1494477838</c:v>
                </c:pt>
                <c:pt idx="6">
                  <c:v>2066643.9685041895</c:v>
                </c:pt>
                <c:pt idx="7">
                  <c:v>6185574.2540022191</c:v>
                </c:pt>
                <c:pt idx="8">
                  <c:v>6980558.6436339393</c:v>
                </c:pt>
                <c:pt idx="9">
                  <c:v>5814101.604612682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F3B-4C49-95CD-268E9F557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1321807"/>
        <c:axId val="2041318895"/>
      </c:barChart>
      <c:catAx>
        <c:axId val="20413218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318895"/>
        <c:crosses val="autoZero"/>
        <c:auto val="1"/>
        <c:lblAlgn val="ctr"/>
        <c:lblOffset val="100"/>
        <c:noMultiLvlLbl val="0"/>
      </c:catAx>
      <c:valAx>
        <c:axId val="2041318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\$\ * #,##0_;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32180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>
                <a:solidFill>
                  <a:sysClr val="windowText" lastClr="000000"/>
                </a:solidFill>
              </a:rPr>
              <a:t>EMI Payment</a:t>
            </a:r>
          </a:p>
        </c:rich>
      </c:tx>
      <c:layout>
        <c:manualLayout>
          <c:xMode val="edge"/>
          <c:yMode val="edge"/>
          <c:x val="0.39889767513058022"/>
          <c:y val="1.482903380171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028415900359539"/>
          <c:y val="0.11457925494119865"/>
          <c:w val="0.69803392285779353"/>
          <c:h val="0.7717213352474586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'Loan Comparison Calculator'!$E$19</c:f>
              <c:strCache>
                <c:ptCount val="1"/>
                <c:pt idx="0">
                  <c:v>EMI Payment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strRef>
              <c:f>'Loan Comparison Calculator'!$C$20:$C$29</c:f>
              <c:strCache>
                <c:ptCount val="10"/>
                <c:pt idx="0">
                  <c:v>Bank of America</c:v>
                </c:pt>
                <c:pt idx="1">
                  <c:v>State Bank of India</c:v>
                </c:pt>
                <c:pt idx="2">
                  <c:v>HSBC Holdings PLC</c:v>
                </c:pt>
                <c:pt idx="3">
                  <c:v>Deutsche Bank</c:v>
                </c:pt>
                <c:pt idx="4">
                  <c:v>BNP Paribas</c:v>
                </c:pt>
                <c:pt idx="5">
                  <c:v>CitiGroup Inc.</c:v>
                </c:pt>
                <c:pt idx="6">
                  <c:v>JPMorgan Chase</c:v>
                </c:pt>
                <c:pt idx="7">
                  <c:v>Standard Chartered</c:v>
                </c:pt>
                <c:pt idx="8">
                  <c:v>Royal Bank of Canada</c:v>
                </c:pt>
                <c:pt idx="9">
                  <c:v>Barclays</c:v>
                </c:pt>
              </c:strCache>
            </c:strRef>
          </c:cat>
          <c:val>
            <c:numRef>
              <c:f>[0]!EPAY</c:f>
              <c:numCache>
                <c:formatCode>_ \$\ * #,##0_;</c:formatCode>
                <c:ptCount val="10"/>
                <c:pt idx="0">
                  <c:v>49918.994348474749</c:v>
                </c:pt>
                <c:pt idx="1">
                  <c:v>42502.158601625779</c:v>
                </c:pt>
                <c:pt idx="2">
                  <c:v>41822.003449673139</c:v>
                </c:pt>
                <c:pt idx="3">
                  <c:v>42688.489180774646</c:v>
                </c:pt>
                <c:pt idx="4">
                  <c:v>49236.977896279663</c:v>
                </c:pt>
                <c:pt idx="5">
                  <c:v>44406.463122699097</c:v>
                </c:pt>
                <c:pt idx="6">
                  <c:v>49768.360892390207</c:v>
                </c:pt>
                <c:pt idx="7">
                  <c:v>46606.55939167591</c:v>
                </c:pt>
                <c:pt idx="8">
                  <c:v>49918.994348474749</c:v>
                </c:pt>
                <c:pt idx="9">
                  <c:v>45121.256685886176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7-44A6-A6BB-BEFA2EC88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010527"/>
        <c:axId val="61000127"/>
        <c:axId val="0"/>
      </c:bar3DChart>
      <c:catAx>
        <c:axId val="610105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00127"/>
        <c:crosses val="autoZero"/>
        <c:auto val="1"/>
        <c:lblAlgn val="ctr"/>
        <c:lblOffset val="100"/>
        <c:noMultiLvlLbl val="0"/>
      </c:catAx>
      <c:valAx>
        <c:axId val="61000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\$\ * #,##0_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1052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b="1">
                <a:solidFill>
                  <a:sysClr val="windowText" lastClr="000000"/>
                </a:solidFill>
              </a:rPr>
              <a:t>Total Number Of Payments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122522007024003"/>
          <c:y val="0.14643069891366742"/>
          <c:w val="0.69269715100778284"/>
          <c:h val="0.727627289367370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'Loan Comparison Calculator'!$D$19</c:f>
              <c:strCache>
                <c:ptCount val="1"/>
                <c:pt idx="0">
                  <c:v>No. Payments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'Loan Comparison Calculator'!$C$20:$C$29</c:f>
              <c:strCache>
                <c:ptCount val="10"/>
                <c:pt idx="0">
                  <c:v>Bank of America</c:v>
                </c:pt>
                <c:pt idx="1">
                  <c:v>State Bank of India</c:v>
                </c:pt>
                <c:pt idx="2">
                  <c:v>HSBC Holdings PLC</c:v>
                </c:pt>
                <c:pt idx="3">
                  <c:v>Deutsche Bank</c:v>
                </c:pt>
                <c:pt idx="4">
                  <c:v>BNP Paribas</c:v>
                </c:pt>
                <c:pt idx="5">
                  <c:v>CitiGroup Inc.</c:v>
                </c:pt>
                <c:pt idx="6">
                  <c:v>JPMorgan Chase</c:v>
                </c:pt>
                <c:pt idx="7">
                  <c:v>Standard Chartered</c:v>
                </c:pt>
                <c:pt idx="8">
                  <c:v>Royal Bank of Canada</c:v>
                </c:pt>
                <c:pt idx="9">
                  <c:v>Barclays</c:v>
                </c:pt>
              </c:strCache>
            </c:strRef>
          </c:cat>
          <c:val>
            <c:numRef>
              <c:f>[0]!NoPay</c:f>
              <c:numCache>
                <c:formatCode>0</c:formatCode>
                <c:ptCount val="10"/>
                <c:pt idx="0">
                  <c:v>240</c:v>
                </c:pt>
                <c:pt idx="1">
                  <c:v>216</c:v>
                </c:pt>
                <c:pt idx="2">
                  <c:v>240</c:v>
                </c:pt>
                <c:pt idx="3">
                  <c:v>240</c:v>
                </c:pt>
                <c:pt idx="4">
                  <c:v>180</c:v>
                </c:pt>
                <c:pt idx="5">
                  <c:v>240</c:v>
                </c:pt>
                <c:pt idx="6">
                  <c:v>144</c:v>
                </c:pt>
                <c:pt idx="7">
                  <c:v>240</c:v>
                </c:pt>
                <c:pt idx="8">
                  <c:v>240</c:v>
                </c:pt>
                <c:pt idx="9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3-4E0F-9110-595C57DABB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245981487"/>
        <c:axId val="245973167"/>
      </c:barChart>
      <c:catAx>
        <c:axId val="245981487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973167"/>
        <c:crosses val="autoZero"/>
        <c:auto val="1"/>
        <c:lblAlgn val="ctr"/>
        <c:lblOffset val="100"/>
        <c:noMultiLvlLbl val="0"/>
      </c:catAx>
      <c:valAx>
        <c:axId val="2459731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981487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Details!$F$1</c:f>
              <c:strCache>
                <c:ptCount val="1"/>
                <c:pt idx="0">
                  <c:v>Principle Amount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21"/>
                <c:pt idx="0">
                  <c:v>44333.189535557263</c:v>
                </c:pt>
                <c:pt idx="1">
                  <c:v>82582.180515748914</c:v>
                </c:pt>
                <c:pt idx="2">
                  <c:v>91683.02175441978</c:v>
                </c:pt>
                <c:pt idx="3">
                  <c:v>101786.80709960635</c:v>
                </c:pt>
                <c:pt idx="4">
                  <c:v>113004.06445245686</c:v>
                </c:pt>
                <c:pt idx="5">
                  <c:v>125457.50227019779</c:v>
                </c:pt>
                <c:pt idx="6">
                  <c:v>139283.35190544094</c:v>
                </c:pt>
                <c:pt idx="7">
                  <c:v>154632.85787591594</c:v>
                </c:pt>
                <c:pt idx="8">
                  <c:v>171673.93236706819</c:v>
                </c:pt>
                <c:pt idx="9">
                  <c:v>190592.9920665519</c:v>
                </c:pt>
                <c:pt idx="10">
                  <c:v>211596.99742422285</c:v>
                </c:pt>
                <c:pt idx="11">
                  <c:v>234915.71664561771</c:v>
                </c:pt>
                <c:pt idx="12">
                  <c:v>260804.23918532746</c:v>
                </c:pt>
                <c:pt idx="13">
                  <c:v>289545.76623601303</c:v>
                </c:pt>
                <c:pt idx="14">
                  <c:v>321454.70873893856</c:v>
                </c:pt>
                <c:pt idx="15">
                  <c:v>356880.12680595525</c:v>
                </c:pt>
                <c:pt idx="16">
                  <c:v>396209.54817765561</c:v>
                </c:pt>
                <c:pt idx="17">
                  <c:v>439873.20748879109</c:v>
                </c:pt>
                <c:pt idx="18">
                  <c:v>488348.75271536649</c:v>
                </c:pt>
                <c:pt idx="19">
                  <c:v>542166.47028844396</c:v>
                </c:pt>
                <c:pt idx="20">
                  <c:v>243174.56645070695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1"/>
          <c:order val="1"/>
          <c:tx>
            <c:strRef>
              <c:f>Details!$G$1</c:f>
              <c:strCache>
                <c:ptCount val="1"/>
                <c:pt idx="0">
                  <c:v>Interest Amount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6000"/>
                    <a:lumMod val="100000"/>
                  </a:schemeClr>
                </a:gs>
                <a:gs pos="78000">
                  <a:schemeClr val="accent2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21"/>
                <c:pt idx="0">
                  <c:v>305099.77090376598</c:v>
                </c:pt>
                <c:pt idx="1">
                  <c:v>516445.75166594802</c:v>
                </c:pt>
                <c:pt idx="2">
                  <c:v>507344.91042727721</c:v>
                </c:pt>
                <c:pt idx="3">
                  <c:v>497241.12508209067</c:v>
                </c:pt>
                <c:pt idx="4">
                  <c:v>486023.8677292401</c:v>
                </c:pt>
                <c:pt idx="5">
                  <c:v>473570.4299114992</c:v>
                </c:pt>
                <c:pt idx="6">
                  <c:v>459744.58027625602</c:v>
                </c:pt>
                <c:pt idx="7">
                  <c:v>444395.07430578105</c:v>
                </c:pt>
                <c:pt idx="8">
                  <c:v>427353.9998146288</c:v>
                </c:pt>
                <c:pt idx="9">
                  <c:v>408434.940115145</c:v>
                </c:pt>
                <c:pt idx="10">
                  <c:v>387430.93475747411</c:v>
                </c:pt>
                <c:pt idx="11">
                  <c:v>364112.21553607925</c:v>
                </c:pt>
                <c:pt idx="12">
                  <c:v>338223.69299636956</c:v>
                </c:pt>
                <c:pt idx="13">
                  <c:v>309482.16594568396</c:v>
                </c:pt>
                <c:pt idx="14">
                  <c:v>277573.22344275843</c:v>
                </c:pt>
                <c:pt idx="15">
                  <c:v>242147.80537574177</c:v>
                </c:pt>
                <c:pt idx="16">
                  <c:v>202818.38400404129</c:v>
                </c:pt>
                <c:pt idx="17">
                  <c:v>159154.72469290585</c:v>
                </c:pt>
                <c:pt idx="18">
                  <c:v>110679.17946633048</c:v>
                </c:pt>
                <c:pt idx="19">
                  <c:v>56861.461893253065</c:v>
                </c:pt>
                <c:pt idx="20">
                  <c:v>6420.4052916812661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3"/>
          <c:order val="3"/>
          <c:tx>
            <c:strRef>
              <c:f>Details!$H$1</c:f>
              <c:strCache>
                <c:ptCount val="1"/>
                <c:pt idx="0">
                  <c:v>Extra-Payment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6000"/>
                    <a:lumMod val="100000"/>
                  </a:schemeClr>
                </a:gs>
                <a:gs pos="78000">
                  <a:schemeClr val="accent4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cked"/>
        <c:varyColors val="0"/>
        <c:ser>
          <c:idx val="2"/>
          <c:order val="2"/>
          <c:tx>
            <c:strRef>
              <c:f>Details!$I$1</c:f>
              <c:strCache>
                <c:ptCount val="1"/>
                <c:pt idx="0">
                  <c:v>Loan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21"/>
                <c:pt idx="0">
                  <c:v>4955666.8104644427</c:v>
                </c:pt>
                <c:pt idx="1">
                  <c:v>4873084.6299486943</c:v>
                </c:pt>
                <c:pt idx="2">
                  <c:v>4781401.6081942748</c:v>
                </c:pt>
                <c:pt idx="3">
                  <c:v>4679614.8010946689</c:v>
                </c:pt>
                <c:pt idx="4">
                  <c:v>4566610.7366422117</c:v>
                </c:pt>
                <c:pt idx="5">
                  <c:v>4441153.2343720142</c:v>
                </c:pt>
                <c:pt idx="6">
                  <c:v>4301869.8824665733</c:v>
                </c:pt>
                <c:pt idx="7">
                  <c:v>4147237.0245906571</c:v>
                </c:pt>
                <c:pt idx="8">
                  <c:v>3975563.0922235888</c:v>
                </c:pt>
                <c:pt idx="9">
                  <c:v>3784970.1001570369</c:v>
                </c:pt>
                <c:pt idx="10">
                  <c:v>3573373.1027328139</c:v>
                </c:pt>
                <c:pt idx="11">
                  <c:v>3338457.3860871964</c:v>
                </c:pt>
                <c:pt idx="12">
                  <c:v>3077653.1469018687</c:v>
                </c:pt>
                <c:pt idx="13">
                  <c:v>2788107.3806658555</c:v>
                </c:pt>
                <c:pt idx="14">
                  <c:v>2466652.671926917</c:v>
                </c:pt>
                <c:pt idx="15">
                  <c:v>2109772.545120962</c:v>
                </c:pt>
                <c:pt idx="16">
                  <c:v>1713562.9969433064</c:v>
                </c:pt>
                <c:pt idx="17">
                  <c:v>1273689.7894545153</c:v>
                </c:pt>
                <c:pt idx="18">
                  <c:v>785341.0367391489</c:v>
                </c:pt>
                <c:pt idx="19">
                  <c:v>243174.56645070494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8411701805248"/>
          <c:y val="1.2137172531717718E-2"/>
          <c:w val="0.71770324052630674"/>
          <c:h val="7.3035893971698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29</xdr:row>
      <xdr:rowOff>105469</xdr:rowOff>
    </xdr:from>
    <xdr:to>
      <xdr:col>8</xdr:col>
      <xdr:colOff>1038</xdr:colOff>
      <xdr:row>47</xdr:row>
      <xdr:rowOff>213360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48</xdr:row>
      <xdr:rowOff>76200</xdr:rowOff>
    </xdr:from>
    <xdr:to>
      <xdr:col>4</xdr:col>
      <xdr:colOff>739140</xdr:colOff>
      <xdr:row>60</xdr:row>
      <xdr:rowOff>91440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822960</xdr:colOff>
      <xdr:row>48</xdr:row>
      <xdr:rowOff>41910</xdr:rowOff>
    </xdr:from>
    <xdr:to>
      <xdr:col>7</xdr:col>
      <xdr:colOff>1447800</xdr:colOff>
      <xdr:row>60</xdr:row>
      <xdr:rowOff>68580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129540</xdr:rowOff>
    </xdr:from>
    <xdr:to>
      <xdr:col>8</xdr:col>
      <xdr:colOff>0</xdr:colOff>
      <xdr:row>30</xdr:row>
      <xdr:rowOff>152400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33:H400" totalsRowShown="0" headerRowDxfId="48" dataDxfId="47" headerRowCellStyle="Heading 1" dataCellStyle="Comma">
  <tableColumns count="7">
    <tableColumn id="1" name="Pmt No." dataDxfId="46">
      <calculatedColumnFormula>IF(B33&lt;$H$10,IF(H33&gt;0,B33+1,""),"")</calculatedColumnFormula>
    </tableColumn>
    <tableColumn id="2" name="Payment Date" dataDxfId="45">
      <calculatedColumnFormula>IF(B33:B397&lt;&gt;"",IF(Details!$B$6=26,IF(B34=1,$D$13,C33+14),IF(Details!$B$6=52,IF(B34=1,$D$13,C33+7),DATE(YEAR($D$13),MONTH($D$13)+(B34-1)*Details!$B$7,IF(Details!$B$6=24,IF(1-MOD(B34,2)=1,DAY($D$13)+14,DAY($D$13)),DAY($D$13))))),"")</calculatedColumnFormula>
    </tableColumn>
    <tableColumn id="3" name="Payment" dataDxfId="44" dataCellStyle="Comma">
      <calculatedColumnFormula>IF(B34="","",IF(B34&lt;=$D$14*Details!$B$6,$H$9,$H$8))</calculatedColumnFormula>
    </tableColumn>
    <tableColumn id="4" name="Principal" dataDxfId="43" dataCellStyle="Comma">
      <calculatedColumnFormula>IF(B34="","",IF(H33&lt;$H$8,D34,D34-F34))</calculatedColumnFormula>
    </tableColumn>
    <tableColumn id="5" name="Interest" dataDxfId="42" dataCellStyle="Comma">
      <calculatedColumnFormula>IF(B34="","",$D$10/Details!$B$6*H33)</calculatedColumnFormula>
    </tableColumn>
    <tableColumn id="6" name="Extra Payment" dataDxfId="41" dataCellStyle="Comma"/>
    <tableColumn id="7" name="Ending Balance" dataDxfId="40" dataCellStyle="Comma">
      <calculatedColumnFormula>IF(E34="","",IF(H33-E34-G34&lt;0, 0, H33-E34-G34))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6"/>
  <sheetViews>
    <sheetView showGridLines="0" tabSelected="1" workbookViewId="0">
      <selection activeCell="B2" sqref="B2:E3"/>
    </sheetView>
  </sheetViews>
  <sheetFormatPr defaultColWidth="0" defaultRowHeight="17.399999999999999" zeroHeight="1"/>
  <cols>
    <col min="1" max="1" width="1.796875" style="23" customWidth="1"/>
    <col min="2" max="2" width="9.3984375" style="23" customWidth="1"/>
    <col min="3" max="3" width="33.59765625" style="23" customWidth="1"/>
    <col min="4" max="4" width="17.69921875" style="23" bestFit="1" customWidth="1"/>
    <col min="5" max="5" width="17.19921875" style="23" customWidth="1"/>
    <col min="6" max="6" width="17.796875" style="23" customWidth="1"/>
    <col min="7" max="7" width="20.09765625" style="23" customWidth="1"/>
    <col min="8" max="8" width="19.5" style="23" customWidth="1"/>
    <col min="9" max="9" width="1.5" style="23" customWidth="1"/>
    <col min="10" max="10" width="9.765625E-2" style="23" hidden="1" customWidth="1"/>
    <col min="11" max="11" width="8.69921875" style="23" hidden="1" customWidth="1"/>
    <col min="12" max="13" width="7.5" style="23" hidden="1" customWidth="1"/>
    <col min="14" max="14" width="0" style="23" hidden="1" customWidth="1"/>
    <col min="15" max="16384" width="0" style="23" hidden="1"/>
  </cols>
  <sheetData>
    <row r="1" spans="1:22" ht="10.199999999999999" customHeight="1">
      <c r="B1" s="24"/>
      <c r="C1" s="25"/>
      <c r="D1" s="25"/>
      <c r="E1" s="25"/>
      <c r="F1" s="25"/>
      <c r="G1" s="25"/>
      <c r="H1" s="25"/>
      <c r="I1" s="5"/>
      <c r="K1" s="26"/>
    </row>
    <row r="2" spans="1:22" ht="38.4" customHeight="1">
      <c r="B2" s="72" t="s">
        <v>49</v>
      </c>
      <c r="C2" s="72"/>
      <c r="D2" s="72"/>
      <c r="E2" s="72"/>
      <c r="F2" s="74" t="s">
        <v>7</v>
      </c>
      <c r="G2" s="74"/>
      <c r="H2" s="74"/>
    </row>
    <row r="3" spans="1:22" ht="23.4">
      <c r="B3" s="73"/>
      <c r="C3" s="73"/>
      <c r="D3" s="73"/>
      <c r="E3" s="73"/>
      <c r="F3" s="75" t="s">
        <v>36</v>
      </c>
      <c r="G3" s="75"/>
      <c r="H3" s="75"/>
      <c r="K3" s="26"/>
    </row>
    <row r="4" spans="1:22" ht="18">
      <c r="B4" s="27"/>
      <c r="C4" s="28"/>
      <c r="D4" s="28"/>
      <c r="E4" s="28"/>
      <c r="F4" s="28"/>
      <c r="G4" s="28"/>
      <c r="H4" s="28"/>
      <c r="I4" s="5"/>
      <c r="J4" s="5"/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46" customFormat="1" ht="28.8">
      <c r="B5" s="76" t="s">
        <v>47</v>
      </c>
      <c r="C5" s="76"/>
      <c r="D5" s="76"/>
      <c r="E5" s="76"/>
      <c r="F5" s="77" t="s">
        <v>59</v>
      </c>
      <c r="G5" s="77"/>
      <c r="H5" s="67" t="s">
        <v>64</v>
      </c>
      <c r="I5" s="53"/>
      <c r="J5" s="53"/>
      <c r="K5" s="54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s="57" customFormat="1" ht="18">
      <c r="A6" s="55"/>
      <c r="B6" s="45" t="s">
        <v>37</v>
      </c>
      <c r="C6" s="45" t="s">
        <v>46</v>
      </c>
      <c r="D6" s="44" t="s">
        <v>38</v>
      </c>
      <c r="E6" s="44" t="s">
        <v>9</v>
      </c>
      <c r="F6" s="44" t="s">
        <v>39</v>
      </c>
      <c r="G6" s="44" t="s">
        <v>40</v>
      </c>
      <c r="H6" s="44" t="s">
        <v>41</v>
      </c>
      <c r="I6" s="9"/>
      <c r="J6" s="9"/>
      <c r="K6" s="56"/>
    </row>
    <row r="7" spans="1:22" ht="18">
      <c r="A7" s="46"/>
      <c r="B7" s="47">
        <v>1</v>
      </c>
      <c r="C7" s="48" t="s">
        <v>50</v>
      </c>
      <c r="D7" s="49">
        <v>45809</v>
      </c>
      <c r="E7" s="50">
        <v>5000000</v>
      </c>
      <c r="F7" s="50">
        <v>0</v>
      </c>
      <c r="G7" s="51">
        <v>0.105</v>
      </c>
      <c r="H7" s="52">
        <v>20</v>
      </c>
      <c r="I7" s="53"/>
      <c r="J7" s="5"/>
      <c r="K7" s="26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">
      <c r="A8" s="46"/>
      <c r="B8" s="47">
        <v>2</v>
      </c>
      <c r="C8" s="48" t="s">
        <v>54</v>
      </c>
      <c r="D8" s="49">
        <v>45750</v>
      </c>
      <c r="E8" s="50">
        <v>5000000</v>
      </c>
      <c r="F8" s="50">
        <v>30000</v>
      </c>
      <c r="G8" s="51">
        <v>7.4999999999999997E-2</v>
      </c>
      <c r="H8" s="52">
        <v>18</v>
      </c>
      <c r="I8" s="5"/>
      <c r="J8" s="5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>
      <c r="A9" s="46"/>
      <c r="B9" s="47">
        <v>3</v>
      </c>
      <c r="C9" s="48" t="s">
        <v>55</v>
      </c>
      <c r="D9" s="49">
        <v>45751</v>
      </c>
      <c r="E9" s="50">
        <v>5000000</v>
      </c>
      <c r="F9" s="50">
        <v>0</v>
      </c>
      <c r="G9" s="51">
        <v>0.08</v>
      </c>
      <c r="H9" s="52">
        <v>20</v>
      </c>
      <c r="I9" s="5"/>
      <c r="J9" s="5"/>
      <c r="K9" s="26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>
      <c r="A10" s="46"/>
      <c r="B10" s="47">
        <v>4</v>
      </c>
      <c r="C10" s="48" t="s">
        <v>51</v>
      </c>
      <c r="D10" s="49">
        <v>45752</v>
      </c>
      <c r="E10" s="50">
        <v>5000000</v>
      </c>
      <c r="F10" s="50">
        <v>10000</v>
      </c>
      <c r="G10" s="51">
        <v>8.2500000000000004E-2</v>
      </c>
      <c r="H10" s="52">
        <v>20</v>
      </c>
      <c r="I10" s="5"/>
      <c r="J10" s="5"/>
      <c r="K10" s="2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>
      <c r="A11" s="46"/>
      <c r="B11" s="47">
        <v>5</v>
      </c>
      <c r="C11" s="48" t="s">
        <v>52</v>
      </c>
      <c r="D11" s="49">
        <v>45753</v>
      </c>
      <c r="E11" s="50">
        <v>5000000</v>
      </c>
      <c r="F11" s="50">
        <v>0</v>
      </c>
      <c r="G11" s="51">
        <v>8.5000000000000006E-2</v>
      </c>
      <c r="H11" s="52">
        <v>15</v>
      </c>
      <c r="I11" s="5"/>
      <c r="J11" s="5"/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">
      <c r="A12" s="46"/>
      <c r="B12" s="47">
        <v>6</v>
      </c>
      <c r="C12" s="48" t="s">
        <v>53</v>
      </c>
      <c r="D12" s="49">
        <v>45754</v>
      </c>
      <c r="E12" s="50">
        <v>5000000</v>
      </c>
      <c r="F12" s="50">
        <v>25000</v>
      </c>
      <c r="G12" s="51">
        <v>8.7499999999999994E-2</v>
      </c>
      <c r="H12" s="52">
        <v>20</v>
      </c>
      <c r="I12" s="5"/>
      <c r="J12" s="5"/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">
      <c r="A13" s="46"/>
      <c r="B13" s="47">
        <v>7</v>
      </c>
      <c r="C13" s="48" t="s">
        <v>56</v>
      </c>
      <c r="D13" s="49">
        <v>45755</v>
      </c>
      <c r="E13" s="50">
        <v>5000000</v>
      </c>
      <c r="F13" s="50">
        <v>100000</v>
      </c>
      <c r="G13" s="51">
        <v>0.06</v>
      </c>
      <c r="H13" s="52">
        <v>12</v>
      </c>
      <c r="I13" s="5"/>
      <c r="J13" s="5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">
      <c r="A14" s="46"/>
      <c r="B14" s="47">
        <v>8</v>
      </c>
      <c r="C14" s="48" t="s">
        <v>63</v>
      </c>
      <c r="D14" s="49">
        <v>45756</v>
      </c>
      <c r="E14" s="50">
        <v>5000000</v>
      </c>
      <c r="F14" s="50">
        <v>0</v>
      </c>
      <c r="G14" s="51">
        <v>9.5000000000000001E-2</v>
      </c>
      <c r="H14" s="52">
        <v>20</v>
      </c>
      <c r="I14" s="5"/>
      <c r="J14" s="5"/>
      <c r="K14" s="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">
      <c r="A15" s="46"/>
      <c r="B15" s="47">
        <v>9</v>
      </c>
      <c r="C15" s="48" t="s">
        <v>62</v>
      </c>
      <c r="D15" s="49">
        <v>45757</v>
      </c>
      <c r="E15" s="50">
        <v>5000000</v>
      </c>
      <c r="F15" s="50">
        <v>0</v>
      </c>
      <c r="G15" s="51">
        <v>0.105</v>
      </c>
      <c r="H15" s="52">
        <v>20</v>
      </c>
      <c r="I15" s="5"/>
      <c r="J15" s="5"/>
      <c r="K15" s="2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">
      <c r="A16" s="46"/>
      <c r="B16" s="47">
        <v>10</v>
      </c>
      <c r="C16" s="65" t="s">
        <v>61</v>
      </c>
      <c r="D16" s="49">
        <v>45758</v>
      </c>
      <c r="E16" s="50">
        <v>5000000</v>
      </c>
      <c r="F16" s="50">
        <v>15000</v>
      </c>
      <c r="G16" s="51">
        <v>0.09</v>
      </c>
      <c r="H16" s="52">
        <v>20</v>
      </c>
      <c r="I16" s="5"/>
      <c r="J16" s="5"/>
      <c r="K16" s="2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s="46" customFormat="1" ht="18">
      <c r="B17" s="58"/>
      <c r="C17" s="59"/>
      <c r="D17" s="59"/>
      <c r="E17" s="60"/>
      <c r="F17" s="60"/>
      <c r="G17" s="60"/>
      <c r="H17" s="60"/>
      <c r="I17" s="5"/>
      <c r="J17" s="53"/>
      <c r="K17" s="54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2:22" s="46" customFormat="1" ht="28.8">
      <c r="B18" s="71" t="s">
        <v>48</v>
      </c>
      <c r="C18" s="71"/>
      <c r="D18" s="71"/>
      <c r="E18" s="71"/>
      <c r="F18" s="71"/>
      <c r="G18" s="71"/>
      <c r="H18" s="71"/>
      <c r="I18" s="53"/>
      <c r="J18" s="53"/>
      <c r="K18" s="54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2:22" s="46" customFormat="1" ht="18">
      <c r="B19" s="45" t="s">
        <v>37</v>
      </c>
      <c r="C19" s="45" t="s">
        <v>46</v>
      </c>
      <c r="D19" s="45" t="s">
        <v>42</v>
      </c>
      <c r="E19" s="45" t="s">
        <v>43</v>
      </c>
      <c r="F19" s="45" t="s">
        <v>10</v>
      </c>
      <c r="G19" s="45" t="s">
        <v>44</v>
      </c>
      <c r="H19" s="45" t="s">
        <v>45</v>
      </c>
      <c r="I19" s="53"/>
      <c r="J19" s="53"/>
      <c r="K19" s="54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2:22" s="46" customFormat="1" ht="18">
      <c r="B20" s="47">
        <f>IF(C7="","",B7)</f>
        <v>1</v>
      </c>
      <c r="C20" s="48" t="str">
        <f>IF(C7="","",C7)</f>
        <v>Bank of America</v>
      </c>
      <c r="D20" s="47">
        <f t="shared" ref="D20:D28" si="0">IF(OR(H7="",C7=""),"",H7*12)</f>
        <v>240</v>
      </c>
      <c r="E20" s="61">
        <f t="shared" ref="E20:E28" si="1">IF(OR(H7="",C7=""),"",PMT(G7/12,D20,-(E7+F7)))</f>
        <v>49918.994348474749</v>
      </c>
      <c r="F20" s="61">
        <f t="shared" ref="F20:F28" si="2">IF(OR(H7="",C7=""),"",G20-(E7+F7))</f>
        <v>6980558.6436339393</v>
      </c>
      <c r="G20" s="62">
        <f t="shared" ref="G20:G28" si="3">IF(OR(H7="",C7=""),"",E20*D20)</f>
        <v>11980558.643633939</v>
      </c>
      <c r="H20" s="63">
        <f t="shared" ref="H20:H28" si="4">IF(OR(H7="",C7=""),"",DATE(YEAR(D7)+H7, MONTH(D7), DAY(D7)))</f>
        <v>53114</v>
      </c>
      <c r="I20" s="53"/>
      <c r="J20" s="53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s="46" customFormat="1" ht="18">
      <c r="B21" s="47">
        <f t="shared" ref="B21:B29" si="5">IF(C8="","",B8)</f>
        <v>2</v>
      </c>
      <c r="C21" s="48" t="str">
        <f t="shared" ref="C21:C29" si="6">IF(C8="","",C8)</f>
        <v>State Bank of India</v>
      </c>
      <c r="D21" s="47">
        <f t="shared" si="0"/>
        <v>216</v>
      </c>
      <c r="E21" s="61">
        <f t="shared" si="1"/>
        <v>42502.158601625779</v>
      </c>
      <c r="F21" s="61">
        <f t="shared" si="2"/>
        <v>4150466.2579511683</v>
      </c>
      <c r="G21" s="62">
        <f t="shared" si="3"/>
        <v>9180466.2579511683</v>
      </c>
      <c r="H21" s="63">
        <f t="shared" si="4"/>
        <v>52324</v>
      </c>
      <c r="I21" s="53"/>
      <c r="J21" s="53"/>
      <c r="K21" s="54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s="46" customFormat="1" ht="18">
      <c r="B22" s="47">
        <f t="shared" si="5"/>
        <v>3</v>
      </c>
      <c r="C22" s="48" t="str">
        <f t="shared" si="6"/>
        <v>HSBC Holdings PLC</v>
      </c>
      <c r="D22" s="47">
        <f t="shared" si="0"/>
        <v>240</v>
      </c>
      <c r="E22" s="61">
        <f t="shared" si="1"/>
        <v>41822.003449673139</v>
      </c>
      <c r="F22" s="61">
        <f t="shared" si="2"/>
        <v>5037280.8279215526</v>
      </c>
      <c r="G22" s="62">
        <f t="shared" si="3"/>
        <v>10037280.827921553</v>
      </c>
      <c r="H22" s="63">
        <f t="shared" si="4"/>
        <v>53056</v>
      </c>
      <c r="I22" s="53"/>
      <c r="J22" s="53"/>
      <c r="K22" s="54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s="46" customFormat="1" ht="18">
      <c r="B23" s="47">
        <f t="shared" si="5"/>
        <v>4</v>
      </c>
      <c r="C23" s="48" t="str">
        <f t="shared" si="6"/>
        <v>Deutsche Bank</v>
      </c>
      <c r="D23" s="47">
        <f t="shared" si="0"/>
        <v>240</v>
      </c>
      <c r="E23" s="61">
        <f t="shared" si="1"/>
        <v>42688.489180774646</v>
      </c>
      <c r="F23" s="61">
        <f t="shared" si="2"/>
        <v>5235237.4033859149</v>
      </c>
      <c r="G23" s="62">
        <f t="shared" si="3"/>
        <v>10245237.403385915</v>
      </c>
      <c r="H23" s="63">
        <f t="shared" si="4"/>
        <v>53057</v>
      </c>
      <c r="I23" s="53"/>
      <c r="J23" s="53"/>
      <c r="K23" s="54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2:22" s="46" customFormat="1" ht="18">
      <c r="B24" s="47">
        <f t="shared" si="5"/>
        <v>5</v>
      </c>
      <c r="C24" s="48" t="str">
        <f t="shared" si="6"/>
        <v>BNP Paribas</v>
      </c>
      <c r="D24" s="47">
        <f t="shared" si="0"/>
        <v>180</v>
      </c>
      <c r="E24" s="61">
        <f t="shared" si="1"/>
        <v>49236.977896279663</v>
      </c>
      <c r="F24" s="61">
        <f t="shared" si="2"/>
        <v>3862656.0213303398</v>
      </c>
      <c r="G24" s="62">
        <f t="shared" si="3"/>
        <v>8862656.0213303398</v>
      </c>
      <c r="H24" s="63">
        <f t="shared" si="4"/>
        <v>51232</v>
      </c>
      <c r="I24" s="53"/>
      <c r="J24" s="53"/>
      <c r="K24" s="54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2:22" s="46" customFormat="1" ht="18">
      <c r="B25" s="47">
        <f t="shared" si="5"/>
        <v>6</v>
      </c>
      <c r="C25" s="48" t="str">
        <f t="shared" si="6"/>
        <v>CitiGroup Inc.</v>
      </c>
      <c r="D25" s="47">
        <f t="shared" si="0"/>
        <v>240</v>
      </c>
      <c r="E25" s="61">
        <f t="shared" si="1"/>
        <v>44406.463122699097</v>
      </c>
      <c r="F25" s="61">
        <f t="shared" si="2"/>
        <v>5632551.1494477838</v>
      </c>
      <c r="G25" s="62">
        <f t="shared" si="3"/>
        <v>10657551.149447784</v>
      </c>
      <c r="H25" s="63">
        <f t="shared" si="4"/>
        <v>53059</v>
      </c>
      <c r="I25" s="53"/>
      <c r="J25" s="53"/>
      <c r="K25" s="54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2:22" s="46" customFormat="1" ht="18">
      <c r="B26" s="47">
        <f t="shared" si="5"/>
        <v>7</v>
      </c>
      <c r="C26" s="48" t="str">
        <f t="shared" si="6"/>
        <v>JPMorgan Chase</v>
      </c>
      <c r="D26" s="47">
        <f t="shared" si="0"/>
        <v>144</v>
      </c>
      <c r="E26" s="61">
        <f t="shared" si="1"/>
        <v>49768.360892390207</v>
      </c>
      <c r="F26" s="61">
        <f t="shared" si="2"/>
        <v>2066643.9685041895</v>
      </c>
      <c r="G26" s="62">
        <f t="shared" si="3"/>
        <v>7166643.9685041895</v>
      </c>
      <c r="H26" s="63">
        <f t="shared" si="4"/>
        <v>50138</v>
      </c>
      <c r="I26" s="53"/>
      <c r="J26" s="53"/>
      <c r="K26" s="54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2:22" s="46" customFormat="1" ht="18">
      <c r="B27" s="47">
        <f t="shared" si="5"/>
        <v>8</v>
      </c>
      <c r="C27" s="48" t="str">
        <f t="shared" si="6"/>
        <v>Standard Chartered</v>
      </c>
      <c r="D27" s="47">
        <f t="shared" si="0"/>
        <v>240</v>
      </c>
      <c r="E27" s="61">
        <f t="shared" si="1"/>
        <v>46606.55939167591</v>
      </c>
      <c r="F27" s="61">
        <f t="shared" si="2"/>
        <v>6185574.2540022191</v>
      </c>
      <c r="G27" s="62">
        <f t="shared" si="3"/>
        <v>11185574.254002219</v>
      </c>
      <c r="H27" s="63">
        <f t="shared" si="4"/>
        <v>53061</v>
      </c>
      <c r="I27" s="53"/>
      <c r="J27" s="53"/>
      <c r="K27" s="54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2:22" s="46" customFormat="1" ht="18">
      <c r="B28" s="47">
        <f t="shared" si="5"/>
        <v>9</v>
      </c>
      <c r="C28" s="48" t="str">
        <f t="shared" si="6"/>
        <v>Royal Bank of Canada</v>
      </c>
      <c r="D28" s="47">
        <f t="shared" si="0"/>
        <v>240</v>
      </c>
      <c r="E28" s="61">
        <f t="shared" si="1"/>
        <v>49918.994348474749</v>
      </c>
      <c r="F28" s="61">
        <f t="shared" si="2"/>
        <v>6980558.6436339393</v>
      </c>
      <c r="G28" s="62">
        <f t="shared" si="3"/>
        <v>11980558.643633939</v>
      </c>
      <c r="H28" s="63">
        <f t="shared" si="4"/>
        <v>53062</v>
      </c>
      <c r="I28" s="53"/>
      <c r="J28" s="53"/>
      <c r="K28" s="54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2:22" s="46" customFormat="1" ht="18">
      <c r="B29" s="47">
        <f t="shared" si="5"/>
        <v>10</v>
      </c>
      <c r="C29" s="48" t="str">
        <f t="shared" si="6"/>
        <v>Barclays</v>
      </c>
      <c r="D29" s="47">
        <f>IF(OR(H16="",C16=""),"",H16*12)</f>
        <v>240</v>
      </c>
      <c r="E29" s="61">
        <f>IF(OR(H16="",C16=""),"",PMT(G16/12,D29,-(E16+F16)))</f>
        <v>45121.256685886176</v>
      </c>
      <c r="F29" s="61">
        <f>IF(OR(H16="",C16=""),"",G29-(E16+F16))</f>
        <v>5814101.604612682</v>
      </c>
      <c r="G29" s="62">
        <f>IF(OR(H16="",C16=""),"",E29*D29)</f>
        <v>10829101.604612682</v>
      </c>
      <c r="H29" s="63">
        <f>IF(OR(H16="",C16=""),"",DATE(YEAR(D16)+H16, MONTH(D16), DAY(D16)))</f>
        <v>53063</v>
      </c>
      <c r="I29" s="53"/>
      <c r="J29" s="53"/>
      <c r="K29" s="5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2:22" s="46" customFormat="1" ht="18">
      <c r="B30" s="58"/>
      <c r="C30" s="59"/>
      <c r="D30" s="59"/>
      <c r="E30" s="60"/>
      <c r="F30" s="60"/>
      <c r="G30" s="60"/>
      <c r="H30" s="60"/>
      <c r="I30" s="53"/>
      <c r="J30" s="53"/>
      <c r="K30" s="54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2:22" s="46" customFormat="1" ht="18">
      <c r="B31" s="58"/>
      <c r="C31" s="59"/>
      <c r="D31" s="59"/>
      <c r="E31" s="60"/>
      <c r="F31" s="60"/>
      <c r="G31" s="60"/>
      <c r="H31" s="60"/>
      <c r="I31" s="53"/>
      <c r="J31" s="53"/>
      <c r="K31" s="54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2:22" s="46" customFormat="1" ht="18">
      <c r="B32" s="58"/>
      <c r="C32" s="59"/>
      <c r="D32" s="59"/>
      <c r="E32" s="60"/>
      <c r="F32" s="60"/>
      <c r="G32" s="60"/>
      <c r="H32" s="60"/>
      <c r="I32" s="53"/>
      <c r="J32" s="53"/>
      <c r="K32" s="54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2:22" s="46" customFormat="1" ht="18">
      <c r="B33" s="58"/>
      <c r="C33" s="59"/>
      <c r="D33" s="59"/>
      <c r="E33" s="60"/>
      <c r="F33" s="60"/>
      <c r="G33" s="60"/>
      <c r="H33" s="60"/>
      <c r="I33" s="53"/>
      <c r="J33" s="53"/>
      <c r="K33" s="54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2:22" s="46" customFormat="1" ht="18">
      <c r="B34" s="58"/>
      <c r="C34" s="59"/>
      <c r="D34" s="59"/>
      <c r="E34" s="60"/>
      <c r="F34" s="60"/>
      <c r="G34" s="60"/>
      <c r="H34" s="60"/>
      <c r="I34" s="53"/>
      <c r="J34" s="53"/>
      <c r="K34" s="54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2:22" s="46" customFormat="1" ht="18">
      <c r="B35" s="58"/>
      <c r="C35" s="59"/>
      <c r="D35" s="59"/>
      <c r="E35" s="60"/>
      <c r="F35" s="60"/>
      <c r="G35" s="60"/>
      <c r="H35" s="60"/>
      <c r="I35" s="53"/>
      <c r="J35" s="53"/>
      <c r="K35" s="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2:22" s="46" customFormat="1" ht="18">
      <c r="B36" s="58"/>
      <c r="C36" s="59"/>
      <c r="D36" s="59"/>
      <c r="E36" s="60"/>
      <c r="F36" s="60"/>
      <c r="G36" s="60"/>
      <c r="H36" s="60"/>
      <c r="I36" s="53"/>
      <c r="J36" s="53"/>
      <c r="K36" s="54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2:22" s="46" customFormat="1" ht="18">
      <c r="B37" s="58"/>
      <c r="C37" s="59"/>
      <c r="D37" s="59"/>
      <c r="E37" s="60"/>
      <c r="F37" s="60"/>
      <c r="G37" s="60"/>
      <c r="H37" s="60"/>
      <c r="I37" s="53"/>
      <c r="J37" s="53"/>
      <c r="K37" s="54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2:22" s="46" customFormat="1" ht="18">
      <c r="B38" s="58"/>
      <c r="C38" s="59"/>
      <c r="D38" s="59"/>
      <c r="E38" s="60"/>
      <c r="F38" s="60"/>
      <c r="G38" s="60"/>
      <c r="H38" s="60"/>
      <c r="I38" s="53"/>
      <c r="J38" s="53"/>
      <c r="K38" s="54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2:22" s="46" customFormat="1" ht="18">
      <c r="B39" s="58"/>
      <c r="C39" s="59"/>
      <c r="D39" s="59"/>
      <c r="E39" s="60"/>
      <c r="F39" s="60"/>
      <c r="G39" s="60"/>
      <c r="H39" s="60"/>
      <c r="I39" s="53"/>
      <c r="J39" s="53"/>
      <c r="K39" s="54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2:22" s="46" customFormat="1" ht="18">
      <c r="B40" s="58"/>
      <c r="C40" s="59"/>
      <c r="D40" s="59"/>
      <c r="E40" s="60"/>
      <c r="F40" s="60"/>
      <c r="G40" s="60"/>
      <c r="H40" s="60"/>
      <c r="I40" s="53"/>
      <c r="J40" s="53"/>
      <c r="K40" s="54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2:22" s="46" customFormat="1" ht="18">
      <c r="B41" s="58"/>
      <c r="C41" s="59"/>
      <c r="D41" s="59"/>
      <c r="E41" s="60"/>
      <c r="F41" s="60"/>
      <c r="G41" s="60"/>
      <c r="H41" s="60"/>
      <c r="I41" s="53"/>
      <c r="J41" s="53"/>
      <c r="K41" s="54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2:22" s="46" customFormat="1" ht="18">
      <c r="B42" s="58"/>
      <c r="C42" s="59"/>
      <c r="D42" s="59"/>
      <c r="E42" s="60"/>
      <c r="F42" s="60"/>
      <c r="G42" s="60"/>
      <c r="H42" s="60"/>
      <c r="I42" s="53"/>
      <c r="J42" s="53"/>
      <c r="K42" s="54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2:22" s="46" customFormat="1" ht="18">
      <c r="B43" s="58"/>
      <c r="C43" s="59"/>
      <c r="D43" s="59"/>
      <c r="E43" s="60"/>
      <c r="F43" s="60"/>
      <c r="G43" s="60"/>
      <c r="H43" s="60"/>
      <c r="I43" s="53"/>
      <c r="J43" s="53"/>
      <c r="K43" s="54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2:22">
      <c r="B44" s="24"/>
      <c r="C44" s="25"/>
      <c r="D44" s="25"/>
    </row>
    <row r="45" spans="2:22" ht="18">
      <c r="B45" s="9"/>
    </row>
    <row r="46" spans="2:22" ht="18">
      <c r="B46" s="39"/>
      <c r="C46" s="40"/>
      <c r="D46" s="41"/>
      <c r="E46" s="41"/>
      <c r="F46" s="41"/>
      <c r="G46" s="41"/>
      <c r="H46" s="41"/>
      <c r="J46" s="38"/>
    </row>
    <row r="47" spans="2:22" ht="18">
      <c r="B47" s="39"/>
      <c r="C47" s="40"/>
      <c r="D47" s="41"/>
      <c r="E47" s="41"/>
      <c r="F47" s="41"/>
      <c r="G47" s="41"/>
      <c r="H47" s="41"/>
    </row>
    <row r="48" spans="2:22" ht="18">
      <c r="B48" s="39"/>
      <c r="C48" s="40"/>
      <c r="D48" s="41"/>
      <c r="E48" s="41"/>
      <c r="F48" s="41"/>
      <c r="G48" s="41"/>
      <c r="H48" s="41"/>
    </row>
    <row r="49" spans="2:10" ht="18">
      <c r="B49" s="39"/>
      <c r="C49" s="40"/>
      <c r="D49" s="41"/>
      <c r="E49" s="41"/>
      <c r="F49" s="41"/>
      <c r="G49" s="41"/>
      <c r="H49" s="41"/>
      <c r="J49" s="42"/>
    </row>
    <row r="50" spans="2:10" ht="18">
      <c r="B50" s="39"/>
      <c r="C50" s="40"/>
      <c r="D50" s="41"/>
      <c r="E50" s="41"/>
      <c r="F50" s="41"/>
      <c r="G50" s="41"/>
      <c r="H50" s="41"/>
      <c r="J50" s="35"/>
    </row>
    <row r="51" spans="2:10" ht="18">
      <c r="B51" s="39"/>
      <c r="C51" s="40"/>
      <c r="D51" s="41"/>
      <c r="E51" s="41"/>
      <c r="F51" s="41"/>
      <c r="G51" s="41"/>
      <c r="H51" s="41"/>
      <c r="J51" s="35"/>
    </row>
    <row r="52" spans="2:10" ht="18">
      <c r="B52" s="39"/>
      <c r="C52" s="40"/>
      <c r="D52" s="41"/>
      <c r="E52" s="41"/>
      <c r="F52" s="41"/>
      <c r="G52" s="41"/>
      <c r="H52" s="41"/>
    </row>
    <row r="53" spans="2:10" ht="18">
      <c r="B53" s="39"/>
      <c r="C53" s="40"/>
      <c r="D53" s="41"/>
      <c r="E53" s="41"/>
      <c r="F53" s="41"/>
      <c r="G53" s="41"/>
      <c r="H53" s="41"/>
    </row>
    <row r="54" spans="2:10" ht="18">
      <c r="B54" s="39"/>
      <c r="C54" s="40"/>
      <c r="D54" s="41"/>
      <c r="E54" s="41"/>
      <c r="F54" s="41"/>
      <c r="G54" s="41"/>
      <c r="H54" s="41"/>
    </row>
    <row r="55" spans="2:10" ht="18">
      <c r="B55" s="39"/>
      <c r="C55" s="40"/>
      <c r="D55" s="41"/>
      <c r="E55" s="41"/>
      <c r="F55" s="41"/>
      <c r="G55" s="41"/>
      <c r="H55" s="41"/>
    </row>
    <row r="56" spans="2:10" ht="18">
      <c r="B56" s="39"/>
      <c r="C56" s="40"/>
      <c r="D56" s="41"/>
      <c r="E56" s="41"/>
      <c r="F56" s="41"/>
      <c r="G56" s="41"/>
      <c r="H56" s="41"/>
    </row>
    <row r="57" spans="2:10" ht="18">
      <c r="B57" s="39"/>
      <c r="C57" s="40"/>
      <c r="D57" s="41"/>
      <c r="E57" s="41"/>
      <c r="F57" s="41"/>
      <c r="G57" s="41"/>
      <c r="H57" s="41"/>
    </row>
    <row r="58" spans="2:10" ht="18">
      <c r="B58" s="39"/>
      <c r="C58" s="40"/>
      <c r="D58" s="41"/>
      <c r="E58" s="41"/>
      <c r="F58" s="41"/>
      <c r="G58" s="41"/>
      <c r="H58" s="41"/>
    </row>
    <row r="59" spans="2:10" ht="18">
      <c r="B59" s="39"/>
      <c r="C59" s="40"/>
      <c r="D59" s="41"/>
      <c r="E59" s="41"/>
      <c r="F59" s="41"/>
      <c r="G59" s="41"/>
      <c r="H59" s="41"/>
    </row>
    <row r="60" spans="2:10" ht="18">
      <c r="B60" s="39"/>
      <c r="C60" s="40"/>
      <c r="D60" s="41"/>
      <c r="E60" s="41"/>
      <c r="F60" s="41"/>
      <c r="G60" s="41"/>
      <c r="H60" s="41"/>
    </row>
    <row r="61" spans="2:10" ht="18">
      <c r="B61" s="39"/>
      <c r="C61" s="40"/>
      <c r="D61" s="41"/>
      <c r="E61" s="41"/>
      <c r="F61" s="41"/>
      <c r="G61" s="41"/>
      <c r="H61" s="41"/>
    </row>
    <row r="62" spans="2:10" ht="18" hidden="1">
      <c r="B62" s="39"/>
      <c r="C62" s="40"/>
      <c r="D62" s="41"/>
      <c r="E62" s="41"/>
      <c r="F62" s="41"/>
      <c r="G62" s="41"/>
      <c r="H62" s="41"/>
    </row>
    <row r="63" spans="2:10" ht="18" hidden="1">
      <c r="B63" s="39"/>
      <c r="C63" s="40"/>
      <c r="D63" s="41"/>
      <c r="E63" s="41"/>
      <c r="F63" s="41"/>
      <c r="G63" s="41"/>
      <c r="H63" s="41"/>
    </row>
    <row r="64" spans="2:10" ht="18" hidden="1">
      <c r="B64" s="39"/>
      <c r="C64" s="40"/>
      <c r="D64" s="41"/>
      <c r="E64" s="41"/>
      <c r="F64" s="41"/>
      <c r="G64" s="41"/>
      <c r="H64" s="41"/>
    </row>
    <row r="65" spans="2:8" ht="18" hidden="1">
      <c r="B65" s="39"/>
      <c r="C65" s="40"/>
      <c r="D65" s="41"/>
      <c r="E65" s="41"/>
      <c r="F65" s="41"/>
      <c r="G65" s="41"/>
      <c r="H65" s="41"/>
    </row>
    <row r="66" spans="2:8" ht="18" hidden="1">
      <c r="B66" s="39"/>
      <c r="C66" s="40"/>
      <c r="D66" s="41"/>
      <c r="E66" s="41"/>
      <c r="F66" s="41"/>
      <c r="G66" s="41"/>
      <c r="H66" s="41"/>
    </row>
    <row r="67" spans="2:8" ht="18" hidden="1">
      <c r="B67" s="39"/>
      <c r="C67" s="40"/>
      <c r="D67" s="41"/>
      <c r="E67" s="41"/>
      <c r="F67" s="41"/>
      <c r="G67" s="41"/>
      <c r="H67" s="41"/>
    </row>
    <row r="68" spans="2:8" ht="18" hidden="1">
      <c r="B68" s="39"/>
      <c r="C68" s="40"/>
      <c r="D68" s="41"/>
      <c r="E68" s="41"/>
      <c r="F68" s="41"/>
      <c r="G68" s="41"/>
      <c r="H68" s="41"/>
    </row>
    <row r="69" spans="2:8" ht="18" hidden="1">
      <c r="B69" s="39"/>
      <c r="C69" s="40"/>
      <c r="D69" s="41"/>
      <c r="E69" s="41"/>
      <c r="F69" s="41"/>
      <c r="G69" s="41"/>
      <c r="H69" s="41"/>
    </row>
    <row r="70" spans="2:8" ht="18" hidden="1">
      <c r="B70" s="39"/>
      <c r="C70" s="40"/>
      <c r="D70" s="41"/>
      <c r="E70" s="41"/>
      <c r="F70" s="41"/>
      <c r="G70" s="41"/>
      <c r="H70" s="41"/>
    </row>
    <row r="71" spans="2:8" ht="18" hidden="1">
      <c r="B71" s="39"/>
      <c r="C71" s="40"/>
      <c r="D71" s="41"/>
      <c r="E71" s="41"/>
      <c r="F71" s="41"/>
      <c r="G71" s="41"/>
      <c r="H71" s="41"/>
    </row>
    <row r="72" spans="2:8" ht="18" hidden="1">
      <c r="B72" s="39"/>
      <c r="C72" s="40"/>
      <c r="D72" s="41"/>
      <c r="E72" s="41"/>
      <c r="F72" s="41"/>
      <c r="G72" s="41"/>
      <c r="H72" s="41"/>
    </row>
    <row r="73" spans="2:8" ht="18" hidden="1">
      <c r="B73" s="39"/>
      <c r="C73" s="40"/>
      <c r="D73" s="41"/>
      <c r="E73" s="41"/>
      <c r="F73" s="41"/>
      <c r="G73" s="41"/>
      <c r="H73" s="41"/>
    </row>
    <row r="74" spans="2:8" ht="18" hidden="1">
      <c r="B74" s="39"/>
      <c r="C74" s="40"/>
      <c r="D74" s="41"/>
      <c r="E74" s="41"/>
      <c r="F74" s="41"/>
      <c r="G74" s="41"/>
      <c r="H74" s="41"/>
    </row>
    <row r="75" spans="2:8" ht="18" hidden="1">
      <c r="B75" s="39"/>
      <c r="C75" s="40"/>
      <c r="D75" s="41"/>
      <c r="E75" s="41"/>
      <c r="F75" s="41"/>
      <c r="G75" s="41"/>
      <c r="H75" s="41"/>
    </row>
    <row r="76" spans="2:8" ht="18" hidden="1">
      <c r="B76" s="39"/>
      <c r="C76" s="40"/>
      <c r="D76" s="41"/>
      <c r="E76" s="41"/>
      <c r="F76" s="41"/>
      <c r="G76" s="41"/>
      <c r="H76" s="41"/>
    </row>
    <row r="77" spans="2:8" ht="18" hidden="1">
      <c r="B77" s="39"/>
      <c r="C77" s="40"/>
      <c r="D77" s="41"/>
      <c r="E77" s="41"/>
      <c r="F77" s="41"/>
      <c r="G77" s="41"/>
      <c r="H77" s="41"/>
    </row>
    <row r="78" spans="2:8" ht="18" hidden="1">
      <c r="B78" s="39"/>
      <c r="C78" s="40"/>
      <c r="D78" s="41"/>
      <c r="E78" s="41"/>
      <c r="F78" s="41"/>
      <c r="G78" s="41"/>
      <c r="H78" s="41"/>
    </row>
    <row r="79" spans="2:8" ht="18" hidden="1">
      <c r="B79" s="39"/>
      <c r="C79" s="40"/>
      <c r="D79" s="41"/>
      <c r="E79" s="41"/>
      <c r="F79" s="41"/>
      <c r="G79" s="41"/>
      <c r="H79" s="41"/>
    </row>
    <row r="80" spans="2:8" ht="18" hidden="1">
      <c r="B80" s="39"/>
      <c r="C80" s="40"/>
      <c r="D80" s="41"/>
      <c r="E80" s="41"/>
      <c r="F80" s="41"/>
      <c r="G80" s="41"/>
      <c r="H80" s="41"/>
    </row>
    <row r="81" spans="2:8" ht="18" hidden="1">
      <c r="B81" s="39"/>
      <c r="C81" s="40"/>
      <c r="D81" s="41"/>
      <c r="E81" s="41"/>
      <c r="F81" s="41"/>
      <c r="G81" s="41"/>
      <c r="H81" s="41"/>
    </row>
    <row r="82" spans="2:8" ht="18" hidden="1">
      <c r="B82" s="39"/>
      <c r="C82" s="40"/>
      <c r="D82" s="41"/>
      <c r="E82" s="41"/>
      <c r="F82" s="41"/>
      <c r="G82" s="41"/>
      <c r="H82" s="41"/>
    </row>
    <row r="83" spans="2:8" ht="18" hidden="1">
      <c r="B83" s="39"/>
      <c r="C83" s="40"/>
      <c r="D83" s="41"/>
      <c r="E83" s="41"/>
      <c r="F83" s="41"/>
      <c r="G83" s="41"/>
      <c r="H83" s="41"/>
    </row>
    <row r="84" spans="2:8" ht="18" hidden="1">
      <c r="B84" s="39"/>
      <c r="C84" s="40"/>
      <c r="D84" s="41" t="s">
        <v>4</v>
      </c>
      <c r="E84" s="41"/>
      <c r="F84" s="41"/>
      <c r="G84" s="41"/>
      <c r="H84" s="41"/>
    </row>
    <row r="85" spans="2:8" ht="18" hidden="1">
      <c r="B85" s="39"/>
      <c r="C85" s="40"/>
      <c r="D85" s="41"/>
      <c r="E85" s="41"/>
      <c r="F85" s="41"/>
      <c r="G85" s="41"/>
      <c r="H85" s="41"/>
    </row>
    <row r="86" spans="2:8" ht="18" hidden="1">
      <c r="B86" s="39"/>
      <c r="C86" s="40"/>
      <c r="D86" s="41"/>
      <c r="E86" s="41"/>
      <c r="F86" s="41"/>
      <c r="G86" s="41"/>
      <c r="H86" s="41"/>
    </row>
    <row r="87" spans="2:8" ht="18" hidden="1">
      <c r="B87" s="39"/>
      <c r="C87" s="40"/>
      <c r="D87" s="41"/>
      <c r="E87" s="41"/>
      <c r="F87" s="41"/>
      <c r="G87" s="41"/>
      <c r="H87" s="41"/>
    </row>
    <row r="88" spans="2:8" ht="18" hidden="1">
      <c r="B88" s="39"/>
      <c r="C88" s="40"/>
      <c r="D88" s="41"/>
      <c r="E88" s="41"/>
      <c r="F88" s="41"/>
      <c r="G88" s="41"/>
      <c r="H88" s="41"/>
    </row>
    <row r="89" spans="2:8" ht="18" hidden="1">
      <c r="B89" s="39"/>
      <c r="C89" s="40"/>
      <c r="D89" s="41"/>
      <c r="E89" s="41"/>
      <c r="F89" s="41"/>
      <c r="G89" s="41"/>
      <c r="H89" s="41"/>
    </row>
    <row r="90" spans="2:8" ht="18" hidden="1">
      <c r="B90" s="39"/>
      <c r="C90" s="40"/>
      <c r="D90" s="41"/>
      <c r="E90" s="41"/>
      <c r="F90" s="41"/>
      <c r="G90" s="41"/>
      <c r="H90" s="41"/>
    </row>
    <row r="91" spans="2:8" ht="18" hidden="1">
      <c r="B91" s="39"/>
      <c r="C91" s="40"/>
      <c r="D91" s="41"/>
      <c r="E91" s="41"/>
      <c r="F91" s="41"/>
      <c r="G91" s="41"/>
      <c r="H91" s="41"/>
    </row>
    <row r="92" spans="2:8" ht="18" hidden="1">
      <c r="B92" s="39"/>
      <c r="C92" s="40"/>
      <c r="D92" s="41"/>
      <c r="E92" s="41"/>
      <c r="F92" s="41"/>
      <c r="G92" s="41"/>
      <c r="H92" s="41"/>
    </row>
    <row r="93" spans="2:8" ht="18" hidden="1">
      <c r="B93" s="39"/>
      <c r="C93" s="40"/>
      <c r="D93" s="41"/>
      <c r="E93" s="41"/>
      <c r="F93" s="41"/>
      <c r="G93" s="41"/>
      <c r="H93" s="41"/>
    </row>
    <row r="94" spans="2:8" ht="18" hidden="1">
      <c r="B94" s="39"/>
      <c r="C94" s="40"/>
      <c r="D94" s="41"/>
      <c r="E94" s="41"/>
      <c r="F94" s="41"/>
      <c r="G94" s="41"/>
      <c r="H94" s="41"/>
    </row>
    <row r="95" spans="2:8" ht="18" hidden="1">
      <c r="B95" s="39"/>
      <c r="C95" s="40"/>
      <c r="D95" s="41"/>
      <c r="E95" s="41"/>
      <c r="F95" s="41"/>
      <c r="G95" s="41"/>
      <c r="H95" s="41"/>
    </row>
    <row r="96" spans="2:8" ht="18" hidden="1">
      <c r="B96" s="39"/>
      <c r="C96" s="40"/>
      <c r="D96" s="41"/>
      <c r="E96" s="41"/>
      <c r="F96" s="41"/>
      <c r="G96" s="41"/>
      <c r="H96" s="41"/>
    </row>
    <row r="97" spans="2:8" ht="18" hidden="1">
      <c r="B97" s="39"/>
      <c r="C97" s="40"/>
      <c r="D97" s="41"/>
      <c r="E97" s="41"/>
      <c r="F97" s="41"/>
      <c r="G97" s="41"/>
      <c r="H97" s="41"/>
    </row>
    <row r="98" spans="2:8" ht="18" hidden="1">
      <c r="B98" s="39"/>
      <c r="C98" s="40"/>
      <c r="D98" s="41"/>
      <c r="E98" s="41"/>
      <c r="F98" s="41"/>
      <c r="G98" s="41"/>
      <c r="H98" s="41"/>
    </row>
    <row r="99" spans="2:8" ht="18" hidden="1">
      <c r="B99" s="39"/>
      <c r="C99" s="40"/>
      <c r="D99" s="41"/>
      <c r="E99" s="41"/>
      <c r="F99" s="41"/>
      <c r="G99" s="41"/>
      <c r="H99" s="41"/>
    </row>
    <row r="100" spans="2:8" ht="18" hidden="1">
      <c r="B100" s="39"/>
      <c r="C100" s="40"/>
      <c r="D100" s="41"/>
      <c r="E100" s="41"/>
      <c r="F100" s="41"/>
      <c r="G100" s="41"/>
      <c r="H100" s="41"/>
    </row>
    <row r="101" spans="2:8" ht="18" hidden="1">
      <c r="B101" s="39"/>
      <c r="C101" s="40"/>
      <c r="D101" s="41"/>
      <c r="E101" s="41"/>
      <c r="F101" s="41"/>
      <c r="G101" s="41"/>
      <c r="H101" s="41"/>
    </row>
    <row r="102" spans="2:8" ht="18" hidden="1">
      <c r="B102" s="39"/>
      <c r="C102" s="40"/>
      <c r="D102" s="41"/>
      <c r="E102" s="41"/>
      <c r="F102" s="41"/>
      <c r="G102" s="41"/>
      <c r="H102" s="41"/>
    </row>
    <row r="103" spans="2:8" ht="18" hidden="1">
      <c r="B103" s="39"/>
      <c r="C103" s="40"/>
      <c r="D103" s="41"/>
      <c r="E103" s="41"/>
      <c r="F103" s="41"/>
      <c r="G103" s="41"/>
      <c r="H103" s="41"/>
    </row>
    <row r="104" spans="2:8" ht="18" hidden="1">
      <c r="B104" s="39"/>
      <c r="C104" s="40"/>
      <c r="D104" s="41"/>
      <c r="E104" s="41"/>
      <c r="F104" s="41"/>
      <c r="G104" s="41"/>
      <c r="H104" s="41"/>
    </row>
    <row r="105" spans="2:8" ht="18" hidden="1">
      <c r="B105" s="39"/>
      <c r="C105" s="40"/>
      <c r="D105" s="41"/>
      <c r="E105" s="41"/>
      <c r="F105" s="41"/>
      <c r="G105" s="41"/>
      <c r="H105" s="41"/>
    </row>
    <row r="106" spans="2:8" ht="18" hidden="1">
      <c r="B106" s="39"/>
      <c r="C106" s="40"/>
      <c r="D106" s="41"/>
      <c r="E106" s="41"/>
      <c r="F106" s="41"/>
      <c r="G106" s="41"/>
      <c r="H106" s="41"/>
    </row>
    <row r="107" spans="2:8" ht="18" hidden="1">
      <c r="B107" s="39"/>
      <c r="C107" s="40"/>
      <c r="D107" s="41"/>
      <c r="E107" s="41"/>
      <c r="F107" s="41"/>
      <c r="G107" s="41"/>
      <c r="H107" s="41"/>
    </row>
    <row r="108" spans="2:8" ht="18" hidden="1">
      <c r="B108" s="39"/>
      <c r="C108" s="40"/>
      <c r="D108" s="41"/>
      <c r="E108" s="41"/>
      <c r="F108" s="41"/>
      <c r="G108" s="41"/>
      <c r="H108" s="41"/>
    </row>
    <row r="109" spans="2:8" ht="18" hidden="1">
      <c r="B109" s="39"/>
      <c r="C109" s="40"/>
      <c r="D109" s="41"/>
      <c r="E109" s="41"/>
      <c r="F109" s="41"/>
      <c r="G109" s="41"/>
      <c r="H109" s="41"/>
    </row>
    <row r="110" spans="2:8" ht="18" hidden="1">
      <c r="B110" s="39"/>
      <c r="C110" s="40"/>
      <c r="D110" s="41"/>
      <c r="E110" s="41"/>
      <c r="F110" s="41"/>
      <c r="G110" s="41"/>
      <c r="H110" s="41"/>
    </row>
    <row r="111" spans="2:8" ht="18" hidden="1">
      <c r="B111" s="39"/>
      <c r="C111" s="40"/>
      <c r="D111" s="41"/>
      <c r="E111" s="41"/>
      <c r="F111" s="41"/>
      <c r="G111" s="41"/>
      <c r="H111" s="41"/>
    </row>
    <row r="112" spans="2:8" ht="18" hidden="1">
      <c r="B112" s="39"/>
      <c r="C112" s="40"/>
      <c r="D112" s="41"/>
      <c r="E112" s="41"/>
      <c r="F112" s="41"/>
      <c r="G112" s="41"/>
      <c r="H112" s="41"/>
    </row>
    <row r="113" spans="2:8" ht="18" hidden="1">
      <c r="B113" s="39"/>
      <c r="C113" s="40"/>
      <c r="D113" s="41"/>
      <c r="E113" s="41"/>
      <c r="F113" s="41"/>
      <c r="G113" s="41"/>
      <c r="H113" s="41"/>
    </row>
    <row r="114" spans="2:8" ht="18" hidden="1">
      <c r="B114" s="39"/>
      <c r="C114" s="40"/>
      <c r="D114" s="41"/>
      <c r="E114" s="41"/>
      <c r="F114" s="41"/>
      <c r="G114" s="41"/>
      <c r="H114" s="41"/>
    </row>
    <row r="115" spans="2:8" ht="18" hidden="1">
      <c r="B115" s="39"/>
      <c r="C115" s="40"/>
      <c r="D115" s="41"/>
      <c r="E115" s="41"/>
      <c r="F115" s="41"/>
      <c r="G115" s="41"/>
      <c r="H115" s="41"/>
    </row>
    <row r="116" spans="2:8" ht="18" hidden="1">
      <c r="B116" s="39"/>
      <c r="C116" s="40"/>
      <c r="D116" s="41"/>
      <c r="E116" s="41"/>
      <c r="F116" s="41"/>
      <c r="G116" s="41"/>
      <c r="H116" s="41"/>
    </row>
    <row r="117" spans="2:8" ht="18" hidden="1">
      <c r="B117" s="39"/>
      <c r="C117" s="40"/>
      <c r="D117" s="41"/>
      <c r="E117" s="41"/>
      <c r="F117" s="41"/>
      <c r="G117" s="41"/>
      <c r="H117" s="41"/>
    </row>
    <row r="118" spans="2:8" ht="18" hidden="1">
      <c r="B118" s="39"/>
      <c r="C118" s="40"/>
      <c r="D118" s="41"/>
      <c r="E118" s="41"/>
      <c r="F118" s="41"/>
      <c r="G118" s="41"/>
      <c r="H118" s="41"/>
    </row>
    <row r="119" spans="2:8" ht="18" hidden="1">
      <c r="B119" s="39"/>
      <c r="C119" s="40"/>
      <c r="D119" s="41"/>
      <c r="E119" s="41"/>
      <c r="F119" s="41"/>
      <c r="G119" s="41"/>
      <c r="H119" s="41"/>
    </row>
    <row r="120" spans="2:8" ht="18" hidden="1">
      <c r="B120" s="39"/>
      <c r="C120" s="40"/>
      <c r="D120" s="41"/>
      <c r="E120" s="41"/>
      <c r="F120" s="41"/>
      <c r="G120" s="41"/>
      <c r="H120" s="41"/>
    </row>
    <row r="121" spans="2:8" ht="18" hidden="1">
      <c r="B121" s="39"/>
      <c r="C121" s="40"/>
      <c r="D121" s="41"/>
      <c r="E121" s="41"/>
      <c r="F121" s="41"/>
      <c r="G121" s="41"/>
      <c r="H121" s="41"/>
    </row>
    <row r="122" spans="2:8" ht="18" hidden="1">
      <c r="B122" s="39"/>
      <c r="C122" s="40"/>
      <c r="D122" s="41"/>
      <c r="E122" s="41"/>
      <c r="F122" s="41"/>
      <c r="G122" s="41"/>
      <c r="H122" s="41"/>
    </row>
    <row r="123" spans="2:8" ht="18" hidden="1">
      <c r="B123" s="39"/>
      <c r="C123" s="40"/>
      <c r="D123" s="41"/>
      <c r="E123" s="41"/>
      <c r="F123" s="41"/>
      <c r="G123" s="41"/>
      <c r="H123" s="41"/>
    </row>
    <row r="124" spans="2:8" ht="18" hidden="1">
      <c r="B124" s="39"/>
      <c r="C124" s="40"/>
      <c r="D124" s="41"/>
      <c r="E124" s="41"/>
      <c r="F124" s="41"/>
      <c r="G124" s="41"/>
      <c r="H124" s="41"/>
    </row>
    <row r="125" spans="2:8" ht="18" hidden="1">
      <c r="B125" s="39"/>
      <c r="C125" s="40"/>
      <c r="D125" s="41"/>
      <c r="E125" s="41"/>
      <c r="F125" s="41"/>
      <c r="G125" s="41"/>
      <c r="H125" s="41"/>
    </row>
    <row r="126" spans="2:8" ht="18" hidden="1">
      <c r="B126" s="39"/>
      <c r="C126" s="40"/>
      <c r="D126" s="41"/>
      <c r="E126" s="41"/>
      <c r="F126" s="41"/>
      <c r="G126" s="41"/>
      <c r="H126" s="41"/>
    </row>
    <row r="127" spans="2:8" ht="18" hidden="1">
      <c r="B127" s="39"/>
      <c r="C127" s="40"/>
      <c r="D127" s="41"/>
      <c r="E127" s="41"/>
      <c r="F127" s="41"/>
      <c r="G127" s="41"/>
      <c r="H127" s="41"/>
    </row>
    <row r="128" spans="2:8" ht="18" hidden="1">
      <c r="B128" s="39"/>
      <c r="C128" s="40"/>
      <c r="D128" s="41"/>
      <c r="E128" s="41"/>
      <c r="F128" s="41"/>
      <c r="G128" s="41"/>
      <c r="H128" s="41"/>
    </row>
    <row r="129" spans="2:8" ht="18" hidden="1">
      <c r="B129" s="39"/>
      <c r="C129" s="40"/>
      <c r="D129" s="41"/>
      <c r="E129" s="41"/>
      <c r="F129" s="41"/>
      <c r="G129" s="41"/>
      <c r="H129" s="41"/>
    </row>
    <row r="130" spans="2:8" ht="18" hidden="1">
      <c r="B130" s="39"/>
      <c r="C130" s="40"/>
      <c r="D130" s="41"/>
      <c r="E130" s="41"/>
      <c r="F130" s="41"/>
      <c r="G130" s="41"/>
      <c r="H130" s="41"/>
    </row>
    <row r="131" spans="2:8" ht="18" hidden="1">
      <c r="B131" s="39"/>
      <c r="C131" s="40"/>
      <c r="D131" s="41"/>
      <c r="E131" s="41"/>
      <c r="F131" s="41"/>
      <c r="G131" s="41"/>
      <c r="H131" s="41"/>
    </row>
    <row r="132" spans="2:8" ht="18" hidden="1">
      <c r="B132" s="39"/>
      <c r="C132" s="40"/>
      <c r="D132" s="41"/>
      <c r="E132" s="41"/>
      <c r="F132" s="41"/>
      <c r="G132" s="41"/>
      <c r="H132" s="41"/>
    </row>
    <row r="133" spans="2:8" ht="18" hidden="1">
      <c r="B133" s="39"/>
      <c r="C133" s="40"/>
      <c r="D133" s="41"/>
      <c r="E133" s="41"/>
      <c r="F133" s="41"/>
      <c r="G133" s="41"/>
      <c r="H133" s="41"/>
    </row>
    <row r="134" spans="2:8" ht="18" hidden="1">
      <c r="B134" s="39"/>
      <c r="C134" s="40"/>
      <c r="D134" s="41"/>
      <c r="E134" s="41"/>
      <c r="F134" s="41"/>
      <c r="G134" s="41"/>
      <c r="H134" s="41"/>
    </row>
    <row r="135" spans="2:8" ht="18" hidden="1">
      <c r="B135" s="39"/>
      <c r="C135" s="40"/>
      <c r="D135" s="41"/>
      <c r="E135" s="41"/>
      <c r="F135" s="41"/>
      <c r="G135" s="41"/>
      <c r="H135" s="41"/>
    </row>
    <row r="136" spans="2:8" ht="18" hidden="1">
      <c r="B136" s="39"/>
      <c r="C136" s="40"/>
      <c r="D136" s="41"/>
      <c r="E136" s="41"/>
      <c r="F136" s="41"/>
      <c r="G136" s="41"/>
      <c r="H136" s="41"/>
    </row>
    <row r="137" spans="2:8" ht="18" hidden="1">
      <c r="B137" s="39"/>
      <c r="C137" s="40"/>
      <c r="D137" s="41"/>
      <c r="E137" s="41"/>
      <c r="F137" s="41"/>
      <c r="G137" s="41"/>
      <c r="H137" s="41"/>
    </row>
    <row r="138" spans="2:8" ht="18" hidden="1">
      <c r="B138" s="39"/>
      <c r="C138" s="40"/>
      <c r="D138" s="41"/>
      <c r="E138" s="41"/>
      <c r="F138" s="41"/>
      <c r="G138" s="41"/>
      <c r="H138" s="41"/>
    </row>
    <row r="139" spans="2:8" ht="18" hidden="1">
      <c r="B139" s="39"/>
      <c r="C139" s="40"/>
      <c r="D139" s="41"/>
      <c r="E139" s="41"/>
      <c r="F139" s="41"/>
      <c r="G139" s="41"/>
      <c r="H139" s="41"/>
    </row>
    <row r="140" spans="2:8" ht="18" hidden="1">
      <c r="B140" s="39"/>
      <c r="C140" s="40"/>
      <c r="D140" s="41"/>
      <c r="E140" s="41"/>
      <c r="F140" s="41"/>
      <c r="G140" s="41"/>
      <c r="H140" s="41"/>
    </row>
    <row r="141" spans="2:8" ht="18" hidden="1">
      <c r="B141" s="39"/>
      <c r="C141" s="40"/>
      <c r="D141" s="41"/>
      <c r="E141" s="41"/>
      <c r="F141" s="41"/>
      <c r="G141" s="41"/>
      <c r="H141" s="41"/>
    </row>
    <row r="142" spans="2:8" ht="18" hidden="1">
      <c r="B142" s="39"/>
      <c r="C142" s="40"/>
      <c r="D142" s="41"/>
      <c r="E142" s="41"/>
      <c r="F142" s="41"/>
      <c r="G142" s="41"/>
      <c r="H142" s="41"/>
    </row>
    <row r="143" spans="2:8" ht="18" hidden="1">
      <c r="B143" s="39"/>
      <c r="C143" s="40"/>
      <c r="D143" s="41"/>
      <c r="E143" s="41"/>
      <c r="F143" s="41"/>
      <c r="G143" s="41"/>
      <c r="H143" s="41"/>
    </row>
    <row r="144" spans="2:8" ht="18" hidden="1">
      <c r="B144" s="39"/>
      <c r="C144" s="40"/>
      <c r="D144" s="41"/>
      <c r="E144" s="41"/>
      <c r="F144" s="41"/>
      <c r="G144" s="41"/>
      <c r="H144" s="41"/>
    </row>
    <row r="145" spans="2:8" ht="18" hidden="1">
      <c r="B145" s="39"/>
      <c r="C145" s="40"/>
      <c r="D145" s="41"/>
      <c r="E145" s="41"/>
      <c r="F145" s="41"/>
      <c r="G145" s="41"/>
      <c r="H145" s="41"/>
    </row>
    <row r="146" spans="2:8" ht="18" hidden="1">
      <c r="B146" s="39"/>
      <c r="C146" s="40"/>
      <c r="D146" s="41"/>
      <c r="E146" s="41"/>
      <c r="F146" s="41"/>
      <c r="G146" s="41"/>
      <c r="H146" s="41"/>
    </row>
    <row r="147" spans="2:8" ht="18" hidden="1">
      <c r="B147" s="39"/>
      <c r="C147" s="40"/>
      <c r="D147" s="41"/>
      <c r="E147" s="41"/>
      <c r="F147" s="41"/>
      <c r="G147" s="41"/>
      <c r="H147" s="41"/>
    </row>
    <row r="148" spans="2:8" ht="18" hidden="1">
      <c r="B148" s="39"/>
      <c r="C148" s="40"/>
      <c r="D148" s="41"/>
      <c r="E148" s="41"/>
      <c r="F148" s="41"/>
      <c r="G148" s="41"/>
      <c r="H148" s="41"/>
    </row>
    <row r="149" spans="2:8" ht="18" hidden="1">
      <c r="B149" s="39"/>
      <c r="C149" s="40"/>
      <c r="D149" s="41"/>
      <c r="E149" s="41"/>
      <c r="F149" s="41"/>
      <c r="G149" s="41"/>
      <c r="H149" s="41"/>
    </row>
    <row r="150" spans="2:8" ht="18" hidden="1">
      <c r="B150" s="39"/>
      <c r="C150" s="40"/>
      <c r="D150" s="41"/>
      <c r="E150" s="41"/>
      <c r="F150" s="41"/>
      <c r="G150" s="41"/>
      <c r="H150" s="41"/>
    </row>
    <row r="151" spans="2:8" ht="18" hidden="1">
      <c r="B151" s="39"/>
      <c r="C151" s="40"/>
      <c r="D151" s="41"/>
      <c r="E151" s="41"/>
      <c r="F151" s="41"/>
      <c r="G151" s="41"/>
      <c r="H151" s="41"/>
    </row>
    <row r="152" spans="2:8" ht="18" hidden="1">
      <c r="B152" s="39"/>
      <c r="C152" s="40"/>
      <c r="D152" s="41"/>
      <c r="E152" s="41"/>
      <c r="F152" s="41"/>
      <c r="G152" s="41"/>
      <c r="H152" s="41"/>
    </row>
    <row r="153" spans="2:8" ht="18" hidden="1">
      <c r="B153" s="39"/>
      <c r="C153" s="40"/>
      <c r="D153" s="41"/>
      <c r="E153" s="41"/>
      <c r="F153" s="41"/>
      <c r="G153" s="41"/>
      <c r="H153" s="41"/>
    </row>
    <row r="154" spans="2:8" ht="18" hidden="1">
      <c r="B154" s="39"/>
      <c r="C154" s="40"/>
      <c r="D154" s="41"/>
      <c r="E154" s="41"/>
      <c r="F154" s="41"/>
      <c r="G154" s="41"/>
      <c r="H154" s="41"/>
    </row>
    <row r="155" spans="2:8" ht="18" hidden="1">
      <c r="B155" s="39"/>
      <c r="C155" s="40"/>
      <c r="D155" s="41"/>
      <c r="E155" s="41"/>
      <c r="F155" s="41"/>
      <c r="G155" s="41"/>
      <c r="H155" s="41"/>
    </row>
    <row r="156" spans="2:8" ht="18" hidden="1">
      <c r="B156" s="39"/>
      <c r="C156" s="40"/>
      <c r="D156" s="41"/>
      <c r="E156" s="41"/>
      <c r="F156" s="41"/>
      <c r="G156" s="41"/>
      <c r="H156" s="41"/>
    </row>
    <row r="157" spans="2:8" ht="18" hidden="1">
      <c r="B157" s="39"/>
      <c r="C157" s="40"/>
      <c r="D157" s="41"/>
      <c r="E157" s="41"/>
      <c r="F157" s="41"/>
      <c r="G157" s="41"/>
      <c r="H157" s="41"/>
    </row>
    <row r="158" spans="2:8" ht="18" hidden="1">
      <c r="B158" s="39"/>
      <c r="C158" s="40"/>
      <c r="D158" s="41"/>
      <c r="E158" s="41"/>
      <c r="F158" s="41"/>
      <c r="G158" s="41"/>
      <c r="H158" s="41"/>
    </row>
    <row r="159" spans="2:8" ht="18" hidden="1">
      <c r="B159" s="39"/>
      <c r="C159" s="40"/>
      <c r="D159" s="41"/>
      <c r="E159" s="41"/>
      <c r="F159" s="41"/>
      <c r="G159" s="41"/>
      <c r="H159" s="41"/>
    </row>
    <row r="160" spans="2:8" ht="18" hidden="1">
      <c r="B160" s="39"/>
      <c r="C160" s="40"/>
      <c r="D160" s="41"/>
      <c r="E160" s="41"/>
      <c r="F160" s="41"/>
      <c r="G160" s="41"/>
      <c r="H160" s="41"/>
    </row>
    <row r="161" spans="2:8" ht="18" hidden="1">
      <c r="B161" s="39"/>
      <c r="C161" s="40"/>
      <c r="D161" s="41"/>
      <c r="E161" s="41"/>
      <c r="F161" s="41"/>
      <c r="G161" s="41"/>
      <c r="H161" s="41"/>
    </row>
    <row r="162" spans="2:8" ht="18" hidden="1">
      <c r="B162" s="39"/>
      <c r="C162" s="40"/>
      <c r="D162" s="41"/>
      <c r="E162" s="41"/>
      <c r="F162" s="41"/>
      <c r="G162" s="41"/>
      <c r="H162" s="41"/>
    </row>
    <row r="163" spans="2:8" ht="18" hidden="1">
      <c r="B163" s="39"/>
      <c r="C163" s="40"/>
      <c r="D163" s="41"/>
      <c r="E163" s="41"/>
      <c r="F163" s="41"/>
      <c r="G163" s="41"/>
      <c r="H163" s="41"/>
    </row>
    <row r="164" spans="2:8" ht="18" hidden="1">
      <c r="B164" s="39"/>
      <c r="C164" s="40"/>
      <c r="D164" s="41"/>
      <c r="E164" s="41"/>
      <c r="F164" s="41"/>
      <c r="G164" s="41"/>
      <c r="H164" s="41"/>
    </row>
    <row r="165" spans="2:8" ht="18" hidden="1">
      <c r="B165" s="39"/>
      <c r="C165" s="40"/>
      <c r="D165" s="41"/>
      <c r="E165" s="41"/>
      <c r="F165" s="41"/>
      <c r="G165" s="41"/>
      <c r="H165" s="41"/>
    </row>
    <row r="166" spans="2:8" ht="18" hidden="1">
      <c r="B166" s="39"/>
      <c r="C166" s="40"/>
      <c r="D166" s="41"/>
      <c r="E166" s="41"/>
      <c r="F166" s="41"/>
      <c r="G166" s="41"/>
      <c r="H166" s="41"/>
    </row>
    <row r="167" spans="2:8" ht="18" hidden="1">
      <c r="B167" s="39"/>
      <c r="C167" s="40"/>
      <c r="D167" s="41"/>
      <c r="E167" s="41"/>
      <c r="F167" s="41"/>
      <c r="G167" s="41"/>
      <c r="H167" s="41"/>
    </row>
    <row r="168" spans="2:8" ht="18" hidden="1">
      <c r="B168" s="39"/>
      <c r="C168" s="40"/>
      <c r="D168" s="41"/>
      <c r="E168" s="41"/>
      <c r="F168" s="41"/>
      <c r="G168" s="41"/>
      <c r="H168" s="41"/>
    </row>
    <row r="169" spans="2:8" ht="18" hidden="1">
      <c r="B169" s="39"/>
      <c r="C169" s="40"/>
      <c r="D169" s="41"/>
      <c r="E169" s="41"/>
      <c r="F169" s="41"/>
      <c r="G169" s="41"/>
      <c r="H169" s="41"/>
    </row>
    <row r="170" spans="2:8" ht="18" hidden="1">
      <c r="B170" s="39"/>
      <c r="C170" s="40"/>
      <c r="D170" s="41"/>
      <c r="E170" s="41"/>
      <c r="F170" s="41"/>
      <c r="G170" s="41"/>
      <c r="H170" s="41"/>
    </row>
    <row r="171" spans="2:8" ht="18" hidden="1">
      <c r="B171" s="39"/>
      <c r="C171" s="40"/>
      <c r="D171" s="41"/>
      <c r="E171" s="41"/>
      <c r="F171" s="41"/>
      <c r="G171" s="41"/>
      <c r="H171" s="41"/>
    </row>
    <row r="172" spans="2:8" ht="18" hidden="1">
      <c r="B172" s="39"/>
      <c r="C172" s="40"/>
      <c r="D172" s="41"/>
      <c r="E172" s="41"/>
      <c r="F172" s="41"/>
      <c r="G172" s="41"/>
      <c r="H172" s="41"/>
    </row>
    <row r="173" spans="2:8" ht="18" hidden="1">
      <c r="B173" s="39"/>
      <c r="C173" s="40"/>
      <c r="D173" s="41"/>
      <c r="E173" s="41"/>
      <c r="F173" s="41"/>
      <c r="G173" s="41"/>
      <c r="H173" s="41"/>
    </row>
    <row r="174" spans="2:8" ht="18" hidden="1">
      <c r="B174" s="39"/>
      <c r="C174" s="40"/>
      <c r="D174" s="41"/>
      <c r="E174" s="41"/>
      <c r="F174" s="41"/>
      <c r="G174" s="41"/>
      <c r="H174" s="41"/>
    </row>
    <row r="175" spans="2:8" ht="18" hidden="1">
      <c r="B175" s="39"/>
      <c r="C175" s="40"/>
      <c r="D175" s="41"/>
      <c r="E175" s="41"/>
      <c r="F175" s="41"/>
      <c r="G175" s="41"/>
      <c r="H175" s="41"/>
    </row>
    <row r="176" spans="2:8" ht="18" hidden="1">
      <c r="B176" s="39"/>
      <c r="C176" s="40"/>
      <c r="D176" s="41"/>
      <c r="E176" s="41"/>
      <c r="F176" s="41"/>
      <c r="G176" s="41"/>
      <c r="H176" s="41"/>
    </row>
    <row r="177" spans="2:8" ht="18" hidden="1">
      <c r="B177" s="39"/>
      <c r="C177" s="40"/>
      <c r="D177" s="41"/>
      <c r="E177" s="41"/>
      <c r="F177" s="41"/>
      <c r="G177" s="41"/>
      <c r="H177" s="41"/>
    </row>
    <row r="178" spans="2:8" ht="18" hidden="1">
      <c r="B178" s="39"/>
      <c r="C178" s="40"/>
      <c r="D178" s="41"/>
      <c r="E178" s="41"/>
      <c r="F178" s="41"/>
      <c r="G178" s="41"/>
      <c r="H178" s="41"/>
    </row>
    <row r="179" spans="2:8" ht="18" hidden="1">
      <c r="B179" s="39"/>
      <c r="C179" s="40"/>
      <c r="D179" s="41"/>
      <c r="E179" s="41"/>
      <c r="F179" s="41"/>
      <c r="G179" s="41"/>
      <c r="H179" s="41"/>
    </row>
    <row r="180" spans="2:8" ht="18" hidden="1">
      <c r="B180" s="39"/>
      <c r="C180" s="40"/>
      <c r="D180" s="41"/>
      <c r="E180" s="41"/>
      <c r="F180" s="41"/>
      <c r="G180" s="41"/>
      <c r="H180" s="41"/>
    </row>
    <row r="181" spans="2:8" ht="18" hidden="1">
      <c r="B181" s="39"/>
      <c r="C181" s="40"/>
      <c r="D181" s="41"/>
      <c r="E181" s="41"/>
      <c r="F181" s="41"/>
      <c r="G181" s="41"/>
      <c r="H181" s="41"/>
    </row>
    <row r="182" spans="2:8" ht="18" hidden="1">
      <c r="B182" s="39"/>
      <c r="C182" s="40"/>
      <c r="D182" s="41"/>
      <c r="E182" s="41"/>
      <c r="F182" s="41"/>
      <c r="G182" s="41"/>
      <c r="H182" s="41"/>
    </row>
    <row r="183" spans="2:8" ht="18" hidden="1">
      <c r="B183" s="39"/>
      <c r="C183" s="40"/>
      <c r="D183" s="41"/>
      <c r="E183" s="41"/>
      <c r="F183" s="41"/>
      <c r="G183" s="41"/>
      <c r="H183" s="41"/>
    </row>
    <row r="184" spans="2:8" ht="18" hidden="1">
      <c r="B184" s="39"/>
      <c r="C184" s="40"/>
      <c r="D184" s="41"/>
      <c r="E184" s="41"/>
      <c r="F184" s="41"/>
      <c r="G184" s="41"/>
      <c r="H184" s="41"/>
    </row>
    <row r="185" spans="2:8" ht="18" hidden="1">
      <c r="B185" s="39"/>
      <c r="C185" s="40"/>
      <c r="D185" s="41"/>
      <c r="E185" s="41"/>
      <c r="F185" s="41"/>
      <c r="G185" s="41"/>
      <c r="H185" s="41"/>
    </row>
    <row r="186" spans="2:8" ht="18" hidden="1">
      <c r="B186" s="39"/>
      <c r="C186" s="40"/>
      <c r="D186" s="41"/>
      <c r="E186" s="41"/>
      <c r="F186" s="41"/>
      <c r="G186" s="41"/>
      <c r="H186" s="41"/>
    </row>
    <row r="187" spans="2:8" ht="18" hidden="1">
      <c r="B187" s="39"/>
      <c r="C187" s="40"/>
      <c r="D187" s="41"/>
      <c r="E187" s="41"/>
      <c r="F187" s="41"/>
      <c r="G187" s="41"/>
      <c r="H187" s="41"/>
    </row>
    <row r="188" spans="2:8" ht="18" hidden="1">
      <c r="B188" s="39"/>
      <c r="C188" s="40"/>
      <c r="D188" s="41"/>
      <c r="E188" s="41"/>
      <c r="F188" s="41"/>
      <c r="G188" s="41"/>
      <c r="H188" s="41"/>
    </row>
    <row r="189" spans="2:8" ht="18" hidden="1">
      <c r="B189" s="39"/>
      <c r="C189" s="40"/>
      <c r="D189" s="41"/>
      <c r="E189" s="41"/>
      <c r="F189" s="41"/>
      <c r="G189" s="41"/>
      <c r="H189" s="41"/>
    </row>
    <row r="190" spans="2:8" ht="18" hidden="1">
      <c r="B190" s="39"/>
      <c r="C190" s="40"/>
      <c r="D190" s="41"/>
      <c r="E190" s="41"/>
      <c r="F190" s="41"/>
      <c r="G190" s="41"/>
      <c r="H190" s="41"/>
    </row>
    <row r="191" spans="2:8" ht="18" hidden="1">
      <c r="B191" s="39"/>
      <c r="C191" s="40"/>
      <c r="D191" s="41"/>
      <c r="E191" s="41"/>
      <c r="F191" s="41"/>
      <c r="G191" s="41"/>
      <c r="H191" s="41"/>
    </row>
    <row r="192" spans="2:8" ht="18" hidden="1">
      <c r="B192" s="39"/>
      <c r="C192" s="40"/>
      <c r="D192" s="41"/>
      <c r="E192" s="41"/>
      <c r="F192" s="41"/>
      <c r="G192" s="41"/>
      <c r="H192" s="41"/>
    </row>
    <row r="193" spans="2:8" ht="18" hidden="1">
      <c r="B193" s="39"/>
      <c r="C193" s="40"/>
      <c r="D193" s="41"/>
      <c r="E193" s="41"/>
      <c r="F193" s="41"/>
      <c r="G193" s="41"/>
      <c r="H193" s="41"/>
    </row>
    <row r="194" spans="2:8" ht="18" hidden="1">
      <c r="B194" s="39"/>
      <c r="C194" s="40"/>
      <c r="D194" s="41"/>
      <c r="E194" s="41"/>
      <c r="F194" s="41"/>
      <c r="G194" s="41"/>
      <c r="H194" s="41"/>
    </row>
    <row r="195" spans="2:8" ht="18" hidden="1">
      <c r="B195" s="39"/>
      <c r="C195" s="40"/>
      <c r="D195" s="41"/>
      <c r="E195" s="41"/>
      <c r="F195" s="41"/>
      <c r="G195" s="41"/>
      <c r="H195" s="41"/>
    </row>
    <row r="196" spans="2:8" ht="18" hidden="1">
      <c r="B196" s="39"/>
      <c r="C196" s="40"/>
      <c r="D196" s="41"/>
      <c r="E196" s="41"/>
      <c r="F196" s="41"/>
      <c r="G196" s="41"/>
      <c r="H196" s="41"/>
    </row>
    <row r="197" spans="2:8" ht="18" hidden="1">
      <c r="B197" s="39"/>
      <c r="C197" s="40"/>
      <c r="D197" s="41"/>
      <c r="E197" s="41"/>
      <c r="F197" s="41"/>
      <c r="G197" s="41"/>
      <c r="H197" s="41"/>
    </row>
    <row r="198" spans="2:8" ht="18" hidden="1">
      <c r="B198" s="39"/>
      <c r="C198" s="40"/>
      <c r="D198" s="41"/>
      <c r="E198" s="41"/>
      <c r="F198" s="41"/>
      <c r="G198" s="41"/>
      <c r="H198" s="41"/>
    </row>
    <row r="199" spans="2:8" ht="18" hidden="1">
      <c r="B199" s="39"/>
      <c r="C199" s="40"/>
      <c r="D199" s="41"/>
      <c r="E199" s="41"/>
      <c r="F199" s="41"/>
      <c r="G199" s="41"/>
      <c r="H199" s="41"/>
    </row>
    <row r="200" spans="2:8" ht="18" hidden="1">
      <c r="B200" s="39"/>
      <c r="C200" s="40"/>
      <c r="D200" s="41"/>
      <c r="E200" s="41"/>
      <c r="F200" s="41"/>
      <c r="G200" s="41"/>
      <c r="H200" s="41"/>
    </row>
    <row r="201" spans="2:8" ht="18" hidden="1">
      <c r="B201" s="39"/>
      <c r="C201" s="40"/>
      <c r="D201" s="41"/>
      <c r="E201" s="41"/>
      <c r="F201" s="41"/>
      <c r="G201" s="41"/>
      <c r="H201" s="41"/>
    </row>
    <row r="202" spans="2:8" ht="18" hidden="1">
      <c r="B202" s="39"/>
      <c r="C202" s="40"/>
      <c r="D202" s="41"/>
      <c r="E202" s="41"/>
      <c r="F202" s="41"/>
      <c r="G202" s="41"/>
      <c r="H202" s="41"/>
    </row>
    <row r="203" spans="2:8" ht="18" hidden="1">
      <c r="B203" s="39"/>
      <c r="C203" s="40"/>
      <c r="D203" s="41"/>
      <c r="E203" s="41"/>
      <c r="F203" s="41"/>
      <c r="G203" s="41"/>
      <c r="H203" s="41"/>
    </row>
    <row r="204" spans="2:8" ht="18" hidden="1">
      <c r="B204" s="39"/>
      <c r="C204" s="40"/>
      <c r="D204" s="41"/>
      <c r="E204" s="41"/>
      <c r="F204" s="41"/>
      <c r="G204" s="41"/>
      <c r="H204" s="41"/>
    </row>
    <row r="205" spans="2:8" ht="18" hidden="1">
      <c r="B205" s="39"/>
      <c r="C205" s="40"/>
      <c r="D205" s="41"/>
      <c r="E205" s="41"/>
      <c r="F205" s="41"/>
      <c r="G205" s="41"/>
      <c r="H205" s="41"/>
    </row>
    <row r="206" spans="2:8" ht="18" hidden="1">
      <c r="B206" s="39"/>
      <c r="C206" s="40"/>
      <c r="D206" s="41"/>
      <c r="E206" s="41"/>
      <c r="F206" s="41"/>
      <c r="G206" s="41"/>
      <c r="H206" s="41"/>
    </row>
    <row r="207" spans="2:8" ht="18" hidden="1">
      <c r="B207" s="39"/>
      <c r="C207" s="40"/>
      <c r="D207" s="41"/>
      <c r="E207" s="41"/>
      <c r="F207" s="41"/>
      <c r="G207" s="41"/>
      <c r="H207" s="41"/>
    </row>
    <row r="208" spans="2:8" ht="18" hidden="1">
      <c r="B208" s="39"/>
      <c r="C208" s="40"/>
      <c r="D208" s="41"/>
      <c r="E208" s="41"/>
      <c r="F208" s="41"/>
      <c r="G208" s="41"/>
      <c r="H208" s="41"/>
    </row>
    <row r="209" spans="2:8" ht="18" hidden="1">
      <c r="B209" s="39"/>
      <c r="C209" s="40"/>
      <c r="D209" s="41"/>
      <c r="E209" s="41"/>
      <c r="F209" s="41"/>
      <c r="G209" s="41"/>
      <c r="H209" s="41"/>
    </row>
    <row r="210" spans="2:8" ht="18" hidden="1">
      <c r="B210" s="39"/>
      <c r="C210" s="40"/>
      <c r="D210" s="41"/>
      <c r="E210" s="41"/>
      <c r="F210" s="41"/>
      <c r="G210" s="41"/>
      <c r="H210" s="41"/>
    </row>
    <row r="211" spans="2:8" ht="18" hidden="1">
      <c r="B211" s="39"/>
      <c r="C211" s="40"/>
      <c r="D211" s="41"/>
      <c r="E211" s="41"/>
      <c r="F211" s="41"/>
      <c r="G211" s="41"/>
      <c r="H211" s="41"/>
    </row>
    <row r="212" spans="2:8" ht="18" hidden="1">
      <c r="B212" s="39"/>
      <c r="C212" s="40"/>
      <c r="D212" s="41"/>
      <c r="E212" s="41"/>
      <c r="F212" s="41"/>
      <c r="G212" s="41"/>
      <c r="H212" s="41"/>
    </row>
    <row r="213" spans="2:8" ht="18" hidden="1">
      <c r="B213" s="39"/>
      <c r="C213" s="40"/>
      <c r="D213" s="41"/>
      <c r="E213" s="41"/>
      <c r="F213" s="41"/>
      <c r="G213" s="41"/>
      <c r="H213" s="41"/>
    </row>
    <row r="214" spans="2:8" ht="18" hidden="1">
      <c r="B214" s="39"/>
      <c r="C214" s="40"/>
      <c r="D214" s="41"/>
      <c r="E214" s="41"/>
      <c r="F214" s="41"/>
      <c r="G214" s="41"/>
      <c r="H214" s="41"/>
    </row>
    <row r="215" spans="2:8" ht="18" hidden="1">
      <c r="B215" s="39"/>
      <c r="C215" s="40"/>
      <c r="D215" s="41"/>
      <c r="E215" s="41"/>
      <c r="F215" s="41"/>
      <c r="G215" s="41"/>
      <c r="H215" s="41"/>
    </row>
    <row r="216" spans="2:8" ht="18" hidden="1">
      <c r="B216" s="39"/>
      <c r="C216" s="40"/>
      <c r="D216" s="41"/>
      <c r="E216" s="41"/>
      <c r="F216" s="41"/>
      <c r="G216" s="41"/>
      <c r="H216" s="41"/>
    </row>
    <row r="217" spans="2:8" ht="18" hidden="1">
      <c r="B217" s="39"/>
      <c r="C217" s="40"/>
      <c r="D217" s="41"/>
      <c r="E217" s="41"/>
      <c r="F217" s="41"/>
      <c r="G217" s="41"/>
      <c r="H217" s="41"/>
    </row>
    <row r="218" spans="2:8" ht="18" hidden="1">
      <c r="B218" s="39"/>
      <c r="C218" s="40"/>
      <c r="D218" s="41"/>
      <c r="E218" s="41"/>
      <c r="F218" s="41"/>
      <c r="G218" s="41"/>
      <c r="H218" s="41"/>
    </row>
    <row r="219" spans="2:8" ht="18" hidden="1">
      <c r="B219" s="39"/>
      <c r="C219" s="40"/>
      <c r="D219" s="41"/>
      <c r="E219" s="41"/>
      <c r="F219" s="41"/>
      <c r="G219" s="41"/>
      <c r="H219" s="41"/>
    </row>
    <row r="220" spans="2:8" ht="18" hidden="1">
      <c r="B220" s="39"/>
      <c r="C220" s="40"/>
      <c r="D220" s="41"/>
      <c r="E220" s="41"/>
      <c r="F220" s="41"/>
      <c r="G220" s="41"/>
      <c r="H220" s="41"/>
    </row>
    <row r="221" spans="2:8" ht="18" hidden="1">
      <c r="B221" s="39"/>
      <c r="C221" s="40"/>
      <c r="D221" s="41"/>
      <c r="E221" s="41"/>
      <c r="F221" s="41"/>
      <c r="G221" s="41"/>
      <c r="H221" s="41"/>
    </row>
    <row r="222" spans="2:8" ht="18" hidden="1">
      <c r="B222" s="39"/>
      <c r="C222" s="40"/>
      <c r="D222" s="41"/>
      <c r="E222" s="41"/>
      <c r="F222" s="41"/>
      <c r="G222" s="41"/>
      <c r="H222" s="41"/>
    </row>
    <row r="223" spans="2:8" ht="18" hidden="1">
      <c r="B223" s="39"/>
      <c r="C223" s="40"/>
      <c r="D223" s="41"/>
      <c r="E223" s="41"/>
      <c r="F223" s="41"/>
      <c r="G223" s="41"/>
      <c r="H223" s="41"/>
    </row>
    <row r="224" spans="2:8" ht="18" hidden="1">
      <c r="B224" s="39"/>
      <c r="C224" s="40"/>
      <c r="D224" s="41"/>
      <c r="E224" s="41"/>
      <c r="F224" s="41"/>
      <c r="G224" s="41"/>
      <c r="H224" s="41"/>
    </row>
    <row r="225" spans="2:8" ht="18" hidden="1">
      <c r="B225" s="39"/>
      <c r="C225" s="40"/>
      <c r="D225" s="41"/>
      <c r="E225" s="41"/>
      <c r="F225" s="41"/>
      <c r="G225" s="41"/>
      <c r="H225" s="41"/>
    </row>
    <row r="226" spans="2:8" ht="18" hidden="1">
      <c r="B226" s="39"/>
      <c r="C226" s="40"/>
      <c r="D226" s="41"/>
      <c r="E226" s="41"/>
      <c r="F226" s="41"/>
      <c r="G226" s="41"/>
      <c r="H226" s="41"/>
    </row>
    <row r="227" spans="2:8" ht="18" hidden="1">
      <c r="B227" s="39"/>
      <c r="C227" s="40"/>
      <c r="D227" s="41"/>
      <c r="E227" s="41"/>
      <c r="F227" s="41"/>
      <c r="G227" s="41"/>
      <c r="H227" s="41"/>
    </row>
    <row r="228" spans="2:8" ht="18" hidden="1">
      <c r="B228" s="39"/>
      <c r="C228" s="40"/>
      <c r="D228" s="41"/>
      <c r="E228" s="41"/>
      <c r="F228" s="41"/>
      <c r="G228" s="41"/>
      <c r="H228" s="41"/>
    </row>
    <row r="229" spans="2:8" ht="18" hidden="1">
      <c r="B229" s="39"/>
      <c r="C229" s="40"/>
      <c r="D229" s="41"/>
      <c r="E229" s="41"/>
      <c r="F229" s="41"/>
      <c r="G229" s="41"/>
      <c r="H229" s="41"/>
    </row>
    <row r="230" spans="2:8" ht="18" hidden="1">
      <c r="B230" s="39"/>
      <c r="C230" s="40"/>
      <c r="D230" s="41"/>
      <c r="E230" s="41"/>
      <c r="F230" s="41"/>
      <c r="G230" s="41"/>
      <c r="H230" s="41"/>
    </row>
    <row r="231" spans="2:8" ht="18" hidden="1">
      <c r="B231" s="39"/>
      <c r="C231" s="40"/>
      <c r="D231" s="41"/>
      <c r="E231" s="41"/>
      <c r="F231" s="41"/>
      <c r="G231" s="41"/>
      <c r="H231" s="41"/>
    </row>
    <row r="232" spans="2:8" ht="18" hidden="1">
      <c r="B232" s="39"/>
      <c r="C232" s="40"/>
      <c r="D232" s="41"/>
      <c r="E232" s="41"/>
      <c r="F232" s="41"/>
      <c r="G232" s="41"/>
      <c r="H232" s="41"/>
    </row>
    <row r="233" spans="2:8" ht="18" hidden="1">
      <c r="B233" s="39"/>
      <c r="C233" s="40"/>
      <c r="D233" s="41"/>
      <c r="E233" s="41"/>
      <c r="F233" s="41"/>
      <c r="G233" s="41"/>
      <c r="H233" s="41"/>
    </row>
    <row r="234" spans="2:8" ht="18" hidden="1">
      <c r="B234" s="39"/>
      <c r="C234" s="40"/>
      <c r="D234" s="41"/>
      <c r="E234" s="41"/>
      <c r="F234" s="41"/>
      <c r="G234" s="41"/>
      <c r="H234" s="41"/>
    </row>
    <row r="235" spans="2:8" ht="18" hidden="1">
      <c r="B235" s="39"/>
      <c r="C235" s="40"/>
      <c r="D235" s="41"/>
      <c r="E235" s="41"/>
      <c r="F235" s="41"/>
      <c r="G235" s="41"/>
      <c r="H235" s="41"/>
    </row>
    <row r="236" spans="2:8" ht="18" hidden="1">
      <c r="B236" s="39"/>
      <c r="C236" s="40"/>
      <c r="D236" s="41"/>
      <c r="E236" s="41"/>
      <c r="F236" s="41"/>
      <c r="G236" s="41"/>
      <c r="H236" s="41"/>
    </row>
    <row r="237" spans="2:8" ht="18" hidden="1">
      <c r="B237" s="39"/>
      <c r="C237" s="40"/>
      <c r="D237" s="41"/>
      <c r="E237" s="41"/>
      <c r="F237" s="41"/>
      <c r="G237" s="41"/>
      <c r="H237" s="41"/>
    </row>
    <row r="238" spans="2:8" ht="18" hidden="1">
      <c r="B238" s="39"/>
      <c r="C238" s="40"/>
      <c r="D238" s="41"/>
      <c r="E238" s="41"/>
      <c r="F238" s="41"/>
      <c r="G238" s="41"/>
      <c r="H238" s="41"/>
    </row>
    <row r="239" spans="2:8" ht="18" hidden="1">
      <c r="B239" s="39"/>
      <c r="C239" s="40"/>
      <c r="D239" s="41"/>
      <c r="E239" s="41"/>
      <c r="F239" s="41"/>
      <c r="G239" s="41"/>
      <c r="H239" s="41"/>
    </row>
    <row r="240" spans="2:8" ht="18" hidden="1">
      <c r="B240" s="39"/>
      <c r="C240" s="40"/>
      <c r="D240" s="41"/>
      <c r="E240" s="41"/>
      <c r="F240" s="41"/>
      <c r="G240" s="41"/>
      <c r="H240" s="41"/>
    </row>
    <row r="241" spans="2:8" ht="18" hidden="1">
      <c r="B241" s="39"/>
      <c r="C241" s="40"/>
      <c r="D241" s="41"/>
      <c r="E241" s="41"/>
      <c r="F241" s="41"/>
      <c r="G241" s="41"/>
      <c r="H241" s="41"/>
    </row>
    <row r="242" spans="2:8" ht="18" hidden="1">
      <c r="B242" s="39"/>
      <c r="C242" s="40"/>
      <c r="D242" s="41"/>
      <c r="E242" s="41"/>
      <c r="F242" s="41"/>
      <c r="G242" s="41"/>
      <c r="H242" s="41"/>
    </row>
    <row r="243" spans="2:8" ht="18" hidden="1">
      <c r="B243" s="39"/>
      <c r="C243" s="40"/>
      <c r="D243" s="41"/>
      <c r="E243" s="41"/>
      <c r="F243" s="41"/>
      <c r="G243" s="41"/>
      <c r="H243" s="41"/>
    </row>
    <row r="244" spans="2:8" ht="18" hidden="1">
      <c r="B244" s="39"/>
      <c r="C244" s="40"/>
      <c r="D244" s="41"/>
      <c r="E244" s="41"/>
      <c r="F244" s="41"/>
      <c r="G244" s="41"/>
      <c r="H244" s="41"/>
    </row>
    <row r="245" spans="2:8" ht="18" hidden="1">
      <c r="B245" s="39"/>
      <c r="C245" s="40"/>
      <c r="D245" s="41"/>
      <c r="E245" s="41"/>
      <c r="F245" s="41"/>
      <c r="G245" s="41"/>
      <c r="H245" s="41"/>
    </row>
    <row r="246" spans="2:8" ht="18" hidden="1">
      <c r="B246" s="39"/>
      <c r="C246" s="40"/>
      <c r="D246" s="41"/>
      <c r="E246" s="41"/>
      <c r="F246" s="41"/>
      <c r="G246" s="41"/>
      <c r="H246" s="41"/>
    </row>
    <row r="247" spans="2:8" ht="18" hidden="1">
      <c r="B247" s="39"/>
      <c r="C247" s="40"/>
      <c r="D247" s="41"/>
      <c r="E247" s="41"/>
      <c r="F247" s="41"/>
      <c r="G247" s="41"/>
      <c r="H247" s="41"/>
    </row>
    <row r="248" spans="2:8" ht="18" hidden="1">
      <c r="B248" s="39"/>
      <c r="C248" s="40"/>
      <c r="D248" s="41"/>
      <c r="E248" s="41"/>
      <c r="F248" s="41"/>
      <c r="G248" s="41"/>
      <c r="H248" s="41"/>
    </row>
    <row r="249" spans="2:8" ht="18" hidden="1">
      <c r="B249" s="39"/>
      <c r="C249" s="40"/>
      <c r="D249" s="41"/>
      <c r="E249" s="41"/>
      <c r="F249" s="41"/>
      <c r="G249" s="41"/>
      <c r="H249" s="41"/>
    </row>
    <row r="250" spans="2:8" ht="18" hidden="1">
      <c r="B250" s="39"/>
      <c r="C250" s="40"/>
      <c r="D250" s="41"/>
      <c r="E250" s="41"/>
      <c r="F250" s="41"/>
      <c r="G250" s="41"/>
      <c r="H250" s="41"/>
    </row>
    <row r="251" spans="2:8" ht="18" hidden="1">
      <c r="B251" s="39"/>
      <c r="C251" s="40"/>
      <c r="D251" s="41"/>
      <c r="E251" s="41"/>
      <c r="F251" s="41"/>
      <c r="G251" s="41"/>
      <c r="H251" s="41"/>
    </row>
    <row r="252" spans="2:8" ht="18" hidden="1">
      <c r="B252" s="39"/>
      <c r="C252" s="40"/>
      <c r="D252" s="41"/>
      <c r="E252" s="41"/>
      <c r="F252" s="41"/>
      <c r="G252" s="41"/>
      <c r="H252" s="41"/>
    </row>
    <row r="253" spans="2:8" ht="18" hidden="1">
      <c r="B253" s="39"/>
      <c r="C253" s="40"/>
      <c r="D253" s="41"/>
      <c r="E253" s="41"/>
      <c r="F253" s="41"/>
      <c r="G253" s="41"/>
      <c r="H253" s="41"/>
    </row>
    <row r="254" spans="2:8" ht="18" hidden="1">
      <c r="B254" s="39"/>
      <c r="C254" s="40"/>
      <c r="D254" s="41"/>
      <c r="E254" s="41"/>
      <c r="F254" s="41"/>
      <c r="G254" s="41"/>
      <c r="H254" s="41"/>
    </row>
    <row r="255" spans="2:8" ht="18" hidden="1">
      <c r="B255" s="39"/>
      <c r="C255" s="40"/>
      <c r="D255" s="41"/>
      <c r="E255" s="41"/>
      <c r="F255" s="41"/>
      <c r="G255" s="41"/>
      <c r="H255" s="41"/>
    </row>
    <row r="256" spans="2:8" ht="18" hidden="1">
      <c r="B256" s="39"/>
      <c r="C256" s="40"/>
      <c r="D256" s="41"/>
      <c r="E256" s="41"/>
      <c r="F256" s="41"/>
      <c r="G256" s="41"/>
      <c r="H256" s="41"/>
    </row>
    <row r="257" spans="2:8" ht="18" hidden="1">
      <c r="B257" s="39"/>
      <c r="C257" s="40"/>
      <c r="D257" s="41"/>
      <c r="E257" s="41"/>
      <c r="F257" s="41"/>
      <c r="G257" s="41"/>
      <c r="H257" s="41"/>
    </row>
    <row r="258" spans="2:8" ht="18" hidden="1">
      <c r="B258" s="39"/>
      <c r="C258" s="40"/>
      <c r="D258" s="41"/>
      <c r="E258" s="41"/>
      <c r="F258" s="41"/>
      <c r="G258" s="41"/>
      <c r="H258" s="41"/>
    </row>
    <row r="259" spans="2:8" ht="18" hidden="1">
      <c r="B259" s="39"/>
      <c r="C259" s="40"/>
      <c r="D259" s="41"/>
      <c r="E259" s="41"/>
      <c r="F259" s="41"/>
      <c r="G259" s="41"/>
      <c r="H259" s="41"/>
    </row>
    <row r="260" spans="2:8" ht="18" hidden="1">
      <c r="B260" s="39"/>
      <c r="C260" s="40"/>
      <c r="D260" s="41"/>
      <c r="E260" s="41"/>
      <c r="F260" s="41"/>
      <c r="G260" s="41"/>
      <c r="H260" s="41"/>
    </row>
    <row r="261" spans="2:8" ht="18" hidden="1">
      <c r="B261" s="39"/>
      <c r="C261" s="40"/>
      <c r="D261" s="41"/>
      <c r="E261" s="41"/>
      <c r="F261" s="41"/>
      <c r="G261" s="41"/>
      <c r="H261" s="41"/>
    </row>
    <row r="262" spans="2:8" ht="18" hidden="1">
      <c r="B262" s="39"/>
      <c r="C262" s="40"/>
      <c r="D262" s="41"/>
      <c r="E262" s="41"/>
      <c r="F262" s="41"/>
      <c r="G262" s="41"/>
      <c r="H262" s="41"/>
    </row>
    <row r="263" spans="2:8" ht="18" hidden="1">
      <c r="B263" s="39"/>
      <c r="C263" s="40"/>
      <c r="D263" s="41"/>
      <c r="E263" s="41"/>
      <c r="F263" s="41"/>
      <c r="G263" s="41"/>
      <c r="H263" s="41"/>
    </row>
    <row r="264" spans="2:8" ht="18" hidden="1">
      <c r="B264" s="39"/>
      <c r="C264" s="40"/>
      <c r="D264" s="41"/>
      <c r="E264" s="41"/>
      <c r="F264" s="41"/>
      <c r="G264" s="41"/>
      <c r="H264" s="41"/>
    </row>
    <row r="265" spans="2:8" ht="18" hidden="1">
      <c r="B265" s="39"/>
      <c r="C265" s="40"/>
      <c r="D265" s="41"/>
      <c r="E265" s="41"/>
      <c r="F265" s="41"/>
      <c r="G265" s="41"/>
      <c r="H265" s="41"/>
    </row>
    <row r="266" spans="2:8" ht="18" hidden="1">
      <c r="B266" s="39"/>
      <c r="C266" s="40"/>
      <c r="D266" s="41"/>
      <c r="E266" s="41"/>
      <c r="F266" s="41"/>
      <c r="G266" s="41"/>
      <c r="H266" s="41"/>
    </row>
    <row r="267" spans="2:8" ht="18" hidden="1">
      <c r="B267" s="39"/>
      <c r="C267" s="40"/>
      <c r="D267" s="41"/>
      <c r="E267" s="41"/>
      <c r="F267" s="41"/>
      <c r="G267" s="41"/>
      <c r="H267" s="41"/>
    </row>
    <row r="268" spans="2:8" ht="18" hidden="1">
      <c r="B268" s="39"/>
      <c r="C268" s="40"/>
      <c r="D268" s="41"/>
      <c r="E268" s="41"/>
      <c r="F268" s="41"/>
      <c r="G268" s="41"/>
      <c r="H268" s="41"/>
    </row>
    <row r="269" spans="2:8" ht="18" hidden="1">
      <c r="B269" s="39"/>
      <c r="C269" s="40"/>
      <c r="D269" s="41"/>
      <c r="E269" s="41"/>
      <c r="F269" s="41"/>
      <c r="G269" s="41"/>
      <c r="H269" s="41"/>
    </row>
    <row r="270" spans="2:8" ht="18" hidden="1">
      <c r="B270" s="39"/>
      <c r="C270" s="40"/>
      <c r="D270" s="41"/>
      <c r="E270" s="41"/>
      <c r="F270" s="41"/>
      <c r="G270" s="41"/>
      <c r="H270" s="41"/>
    </row>
    <row r="271" spans="2:8" ht="18" hidden="1">
      <c r="B271" s="39"/>
      <c r="C271" s="40"/>
      <c r="D271" s="41"/>
      <c r="E271" s="41"/>
      <c r="F271" s="41"/>
      <c r="G271" s="41"/>
      <c r="H271" s="41"/>
    </row>
    <row r="272" spans="2:8" ht="18" hidden="1">
      <c r="B272" s="39"/>
      <c r="C272" s="40"/>
      <c r="D272" s="41"/>
      <c r="E272" s="41"/>
      <c r="F272" s="41"/>
      <c r="G272" s="41"/>
      <c r="H272" s="41"/>
    </row>
    <row r="273" spans="2:8" ht="18" hidden="1">
      <c r="B273" s="39"/>
      <c r="C273" s="40"/>
      <c r="D273" s="41"/>
      <c r="E273" s="41"/>
      <c r="F273" s="41"/>
      <c r="G273" s="41"/>
      <c r="H273" s="41"/>
    </row>
    <row r="274" spans="2:8" ht="18" hidden="1">
      <c r="B274" s="39"/>
      <c r="C274" s="40"/>
      <c r="D274" s="41"/>
      <c r="E274" s="41"/>
      <c r="F274" s="41"/>
      <c r="G274" s="41"/>
      <c r="H274" s="41"/>
    </row>
    <row r="275" spans="2:8" ht="18" hidden="1">
      <c r="B275" s="39"/>
      <c r="C275" s="40"/>
      <c r="D275" s="41"/>
      <c r="E275" s="41"/>
      <c r="F275" s="41"/>
      <c r="G275" s="41"/>
      <c r="H275" s="41"/>
    </row>
    <row r="276" spans="2:8" ht="18" hidden="1">
      <c r="B276" s="39"/>
      <c r="C276" s="40"/>
      <c r="D276" s="41"/>
      <c r="E276" s="41"/>
      <c r="F276" s="41"/>
      <c r="G276" s="41"/>
      <c r="H276" s="41"/>
    </row>
    <row r="277" spans="2:8" ht="18" hidden="1">
      <c r="B277" s="39"/>
      <c r="C277" s="40"/>
      <c r="D277" s="41"/>
      <c r="E277" s="41"/>
      <c r="F277" s="41"/>
      <c r="G277" s="41"/>
      <c r="H277" s="41"/>
    </row>
    <row r="278" spans="2:8" ht="18" hidden="1">
      <c r="B278" s="39"/>
      <c r="C278" s="40"/>
      <c r="D278" s="41"/>
      <c r="E278" s="41"/>
      <c r="F278" s="41"/>
      <c r="G278" s="41"/>
      <c r="H278" s="41"/>
    </row>
    <row r="279" spans="2:8" ht="18" hidden="1">
      <c r="B279" s="39"/>
      <c r="C279" s="40"/>
      <c r="D279" s="41"/>
      <c r="E279" s="41"/>
      <c r="F279" s="41"/>
      <c r="G279" s="41"/>
      <c r="H279" s="41"/>
    </row>
    <row r="280" spans="2:8" ht="18" hidden="1">
      <c r="B280" s="39"/>
      <c r="C280" s="40"/>
      <c r="D280" s="41"/>
      <c r="E280" s="41"/>
      <c r="F280" s="41"/>
      <c r="G280" s="41"/>
      <c r="H280" s="41"/>
    </row>
    <row r="281" spans="2:8" ht="18" hidden="1">
      <c r="B281" s="39"/>
      <c r="C281" s="40"/>
      <c r="D281" s="41"/>
      <c r="E281" s="41"/>
      <c r="F281" s="41"/>
      <c r="G281" s="41"/>
      <c r="H281" s="41"/>
    </row>
    <row r="282" spans="2:8" ht="18" hidden="1">
      <c r="B282" s="39"/>
      <c r="C282" s="40"/>
      <c r="D282" s="41"/>
      <c r="E282" s="41"/>
      <c r="F282" s="41"/>
      <c r="G282" s="41"/>
      <c r="H282" s="41"/>
    </row>
    <row r="283" spans="2:8" ht="18" hidden="1">
      <c r="B283" s="39"/>
      <c r="C283" s="40"/>
      <c r="D283" s="41"/>
      <c r="E283" s="41"/>
      <c r="F283" s="41"/>
      <c r="G283" s="41"/>
      <c r="H283" s="41"/>
    </row>
    <row r="284" spans="2:8" ht="18" hidden="1">
      <c r="B284" s="39"/>
      <c r="C284" s="40"/>
      <c r="D284" s="41"/>
      <c r="E284" s="41"/>
      <c r="F284" s="41"/>
      <c r="G284" s="41"/>
      <c r="H284" s="41"/>
    </row>
    <row r="285" spans="2:8" ht="18" hidden="1">
      <c r="B285" s="39"/>
      <c r="C285" s="40"/>
      <c r="D285" s="41"/>
      <c r="E285" s="41"/>
      <c r="F285" s="41"/>
      <c r="G285" s="41"/>
      <c r="H285" s="41"/>
    </row>
    <row r="286" spans="2:8" ht="18" hidden="1">
      <c r="B286" s="39"/>
      <c r="C286" s="40"/>
      <c r="D286" s="41"/>
      <c r="E286" s="41"/>
      <c r="F286" s="41"/>
      <c r="G286" s="41"/>
      <c r="H286" s="41"/>
    </row>
    <row r="287" spans="2:8" ht="18" hidden="1">
      <c r="B287" s="39"/>
      <c r="C287" s="40"/>
      <c r="D287" s="41"/>
      <c r="E287" s="41"/>
      <c r="F287" s="41"/>
      <c r="G287" s="41"/>
      <c r="H287" s="41"/>
    </row>
    <row r="288" spans="2:8" ht="18" hidden="1">
      <c r="B288" s="39"/>
      <c r="C288" s="40"/>
      <c r="D288" s="41"/>
      <c r="E288" s="41"/>
      <c r="F288" s="41"/>
      <c r="G288" s="41"/>
      <c r="H288" s="41"/>
    </row>
    <row r="289" spans="2:8" ht="18" hidden="1">
      <c r="B289" s="39"/>
      <c r="C289" s="40"/>
      <c r="D289" s="41"/>
      <c r="E289" s="41"/>
      <c r="F289" s="41"/>
      <c r="G289" s="41"/>
      <c r="H289" s="41"/>
    </row>
    <row r="290" spans="2:8" ht="18" hidden="1">
      <c r="B290" s="39"/>
      <c r="C290" s="40"/>
      <c r="D290" s="41"/>
      <c r="E290" s="41"/>
      <c r="F290" s="41"/>
      <c r="G290" s="41"/>
      <c r="H290" s="41"/>
    </row>
    <row r="291" spans="2:8" ht="18" hidden="1">
      <c r="B291" s="39"/>
      <c r="C291" s="40"/>
      <c r="D291" s="41"/>
      <c r="E291" s="41"/>
      <c r="F291" s="41"/>
      <c r="G291" s="41"/>
      <c r="H291" s="41"/>
    </row>
    <row r="292" spans="2:8" ht="18" hidden="1">
      <c r="B292" s="39"/>
      <c r="C292" s="40"/>
      <c r="D292" s="41"/>
      <c r="E292" s="41"/>
      <c r="F292" s="41"/>
      <c r="G292" s="41"/>
      <c r="H292" s="41"/>
    </row>
    <row r="293" spans="2:8" ht="18" hidden="1">
      <c r="B293" s="39"/>
      <c r="C293" s="40"/>
      <c r="D293" s="41"/>
      <c r="E293" s="41"/>
      <c r="F293" s="41"/>
      <c r="G293" s="41"/>
      <c r="H293" s="41"/>
    </row>
    <row r="294" spans="2:8" ht="18" hidden="1">
      <c r="B294" s="39"/>
      <c r="C294" s="40"/>
      <c r="D294" s="41"/>
      <c r="E294" s="41"/>
      <c r="F294" s="41"/>
      <c r="G294" s="41"/>
      <c r="H294" s="41"/>
    </row>
    <row r="295" spans="2:8" ht="18" hidden="1">
      <c r="B295" s="39"/>
      <c r="C295" s="40"/>
      <c r="D295" s="41"/>
      <c r="E295" s="41"/>
      <c r="F295" s="41"/>
      <c r="G295" s="41"/>
      <c r="H295" s="41"/>
    </row>
    <row r="296" spans="2:8" ht="18" hidden="1">
      <c r="B296" s="39"/>
      <c r="C296" s="40"/>
      <c r="D296" s="41"/>
      <c r="E296" s="41"/>
      <c r="F296" s="41"/>
      <c r="G296" s="41"/>
      <c r="H296" s="41"/>
    </row>
    <row r="297" spans="2:8" ht="18" hidden="1">
      <c r="B297" s="39"/>
      <c r="C297" s="40"/>
      <c r="D297" s="41"/>
      <c r="E297" s="41"/>
      <c r="F297" s="41"/>
      <c r="G297" s="41"/>
      <c r="H297" s="41"/>
    </row>
    <row r="298" spans="2:8" ht="18" hidden="1">
      <c r="B298" s="39"/>
      <c r="C298" s="40"/>
      <c r="D298" s="41"/>
      <c r="E298" s="41"/>
      <c r="F298" s="41"/>
      <c r="G298" s="41"/>
      <c r="H298" s="41"/>
    </row>
    <row r="299" spans="2:8" ht="18" hidden="1">
      <c r="B299" s="39"/>
      <c r="C299" s="40"/>
      <c r="D299" s="41"/>
      <c r="E299" s="41"/>
      <c r="F299" s="41"/>
      <c r="G299" s="41"/>
      <c r="H299" s="41"/>
    </row>
    <row r="300" spans="2:8" ht="18" hidden="1">
      <c r="B300" s="39"/>
      <c r="C300" s="40"/>
      <c r="D300" s="41"/>
      <c r="E300" s="41"/>
      <c r="F300" s="41"/>
      <c r="G300" s="41"/>
      <c r="H300" s="41"/>
    </row>
    <row r="301" spans="2:8" ht="18" hidden="1">
      <c r="B301" s="39"/>
      <c r="C301" s="40"/>
      <c r="D301" s="41"/>
      <c r="E301" s="41"/>
      <c r="F301" s="41"/>
      <c r="G301" s="41"/>
      <c r="H301" s="41"/>
    </row>
    <row r="302" spans="2:8" ht="18" hidden="1">
      <c r="B302" s="39"/>
      <c r="C302" s="40"/>
      <c r="D302" s="41"/>
      <c r="E302" s="41"/>
      <c r="F302" s="41"/>
      <c r="G302" s="41"/>
      <c r="H302" s="41"/>
    </row>
    <row r="303" spans="2:8" ht="18" hidden="1">
      <c r="B303" s="39"/>
      <c r="C303" s="40"/>
      <c r="D303" s="41"/>
      <c r="E303" s="41"/>
      <c r="F303" s="41"/>
      <c r="G303" s="41"/>
      <c r="H303" s="41"/>
    </row>
    <row r="304" spans="2:8" ht="18" hidden="1">
      <c r="B304" s="39"/>
      <c r="C304" s="40"/>
      <c r="D304" s="41"/>
      <c r="E304" s="41"/>
      <c r="F304" s="41"/>
      <c r="G304" s="41"/>
      <c r="H304" s="41"/>
    </row>
    <row r="305" spans="2:8" ht="18" hidden="1">
      <c r="B305" s="39"/>
      <c r="C305" s="40"/>
      <c r="D305" s="41"/>
      <c r="E305" s="41"/>
      <c r="F305" s="41"/>
      <c r="G305" s="41"/>
      <c r="H305" s="41"/>
    </row>
    <row r="306" spans="2:8" ht="18" hidden="1">
      <c r="B306" s="39"/>
      <c r="C306" s="40"/>
      <c r="D306" s="41"/>
      <c r="E306" s="41"/>
      <c r="F306" s="41"/>
      <c r="G306" s="41"/>
      <c r="H306" s="41"/>
    </row>
    <row r="307" spans="2:8" ht="18" hidden="1">
      <c r="B307" s="39"/>
      <c r="C307" s="40"/>
      <c r="D307" s="41"/>
      <c r="E307" s="41"/>
      <c r="F307" s="41"/>
      <c r="G307" s="41"/>
      <c r="H307" s="41"/>
    </row>
    <row r="308" spans="2:8" ht="18" hidden="1">
      <c r="B308" s="39"/>
      <c r="C308" s="40"/>
      <c r="D308" s="41"/>
      <c r="E308" s="41"/>
      <c r="F308" s="41"/>
      <c r="G308" s="41"/>
      <c r="H308" s="41"/>
    </row>
    <row r="309" spans="2:8" ht="18" hidden="1">
      <c r="B309" s="39"/>
      <c r="C309" s="40"/>
      <c r="D309" s="41"/>
      <c r="E309" s="41"/>
      <c r="F309" s="41"/>
      <c r="G309" s="41"/>
      <c r="H309" s="41"/>
    </row>
    <row r="310" spans="2:8" ht="18" hidden="1">
      <c r="B310" s="39"/>
      <c r="C310" s="40"/>
      <c r="D310" s="41"/>
      <c r="E310" s="41"/>
      <c r="F310" s="41"/>
      <c r="G310" s="41"/>
      <c r="H310" s="41"/>
    </row>
    <row r="311" spans="2:8" ht="18" hidden="1">
      <c r="B311" s="39"/>
      <c r="C311" s="40"/>
      <c r="D311" s="41"/>
      <c r="E311" s="41"/>
      <c r="F311" s="41"/>
      <c r="G311" s="41"/>
      <c r="H311" s="41"/>
    </row>
    <row r="312" spans="2:8" ht="18" hidden="1">
      <c r="B312" s="39"/>
      <c r="C312" s="40"/>
      <c r="D312" s="41"/>
      <c r="E312" s="41"/>
      <c r="F312" s="41"/>
      <c r="G312" s="41"/>
      <c r="H312" s="41"/>
    </row>
    <row r="313" spans="2:8" ht="18" hidden="1">
      <c r="B313" s="39"/>
      <c r="C313" s="40"/>
      <c r="D313" s="41"/>
      <c r="E313" s="41"/>
      <c r="F313" s="41"/>
      <c r="G313" s="41"/>
      <c r="H313" s="41"/>
    </row>
    <row r="314" spans="2:8" ht="18" hidden="1">
      <c r="B314" s="39"/>
      <c r="C314" s="40"/>
      <c r="D314" s="41"/>
      <c r="E314" s="41"/>
      <c r="F314" s="41"/>
      <c r="G314" s="41"/>
      <c r="H314" s="41"/>
    </row>
    <row r="315" spans="2:8" ht="18" hidden="1">
      <c r="B315" s="39"/>
      <c r="C315" s="40"/>
      <c r="D315" s="41"/>
      <c r="E315" s="41"/>
      <c r="F315" s="41"/>
      <c r="G315" s="41"/>
      <c r="H315" s="41"/>
    </row>
    <row r="316" spans="2:8" ht="18" hidden="1">
      <c r="B316" s="39"/>
      <c r="C316" s="40"/>
      <c r="D316" s="41"/>
      <c r="E316" s="41"/>
      <c r="F316" s="41"/>
      <c r="G316" s="41"/>
      <c r="H316" s="41"/>
    </row>
    <row r="317" spans="2:8" ht="18" hidden="1">
      <c r="B317" s="39"/>
      <c r="C317" s="40"/>
      <c r="D317" s="41"/>
      <c r="E317" s="41"/>
      <c r="F317" s="41"/>
      <c r="G317" s="41"/>
      <c r="H317" s="41"/>
    </row>
    <row r="318" spans="2:8" ht="18" hidden="1">
      <c r="B318" s="39"/>
      <c r="C318" s="40"/>
      <c r="D318" s="41"/>
      <c r="E318" s="41"/>
      <c r="F318" s="41"/>
      <c r="G318" s="41"/>
      <c r="H318" s="41"/>
    </row>
    <row r="319" spans="2:8" ht="18" hidden="1">
      <c r="B319" s="39"/>
      <c r="C319" s="40"/>
      <c r="D319" s="41"/>
      <c r="E319" s="41"/>
      <c r="F319" s="41"/>
      <c r="G319" s="41"/>
      <c r="H319" s="41"/>
    </row>
    <row r="320" spans="2:8" ht="18" hidden="1">
      <c r="B320" s="39"/>
      <c r="C320" s="40"/>
      <c r="D320" s="41"/>
      <c r="E320" s="41"/>
      <c r="F320" s="41"/>
      <c r="G320" s="41"/>
      <c r="H320" s="41"/>
    </row>
    <row r="321" spans="2:8" ht="18" hidden="1">
      <c r="B321" s="39"/>
      <c r="C321" s="40"/>
      <c r="D321" s="41"/>
      <c r="E321" s="41"/>
      <c r="F321" s="41"/>
      <c r="G321" s="41"/>
      <c r="H321" s="41"/>
    </row>
    <row r="322" spans="2:8" ht="18" hidden="1">
      <c r="B322" s="39"/>
      <c r="C322" s="40"/>
      <c r="D322" s="41"/>
      <c r="E322" s="41"/>
      <c r="F322" s="41"/>
      <c r="G322" s="41"/>
      <c r="H322" s="41"/>
    </row>
    <row r="323" spans="2:8" ht="18" hidden="1">
      <c r="B323" s="39"/>
      <c r="C323" s="40"/>
      <c r="D323" s="41"/>
      <c r="E323" s="41"/>
      <c r="F323" s="41"/>
      <c r="G323" s="41"/>
      <c r="H323" s="41"/>
    </row>
    <row r="324" spans="2:8" ht="18" hidden="1">
      <c r="B324" s="39"/>
      <c r="C324" s="40"/>
      <c r="D324" s="41"/>
      <c r="E324" s="41"/>
      <c r="F324" s="41"/>
      <c r="G324" s="41"/>
      <c r="H324" s="41"/>
    </row>
    <row r="325" spans="2:8" ht="18" hidden="1">
      <c r="B325" s="39"/>
      <c r="C325" s="40"/>
      <c r="D325" s="41"/>
      <c r="E325" s="41"/>
      <c r="F325" s="41"/>
      <c r="G325" s="41"/>
      <c r="H325" s="41"/>
    </row>
    <row r="326" spans="2:8" ht="18" hidden="1">
      <c r="B326" s="39"/>
      <c r="C326" s="40"/>
      <c r="D326" s="41"/>
      <c r="E326" s="41"/>
      <c r="F326" s="41"/>
      <c r="G326" s="41"/>
      <c r="H326" s="41"/>
    </row>
    <row r="327" spans="2:8" ht="18" hidden="1">
      <c r="B327" s="39"/>
      <c r="C327" s="40"/>
      <c r="D327" s="41"/>
      <c r="E327" s="41"/>
      <c r="F327" s="41"/>
      <c r="G327" s="41"/>
      <c r="H327" s="41"/>
    </row>
    <row r="328" spans="2:8" ht="18" hidden="1">
      <c r="B328" s="39"/>
      <c r="C328" s="40"/>
      <c r="D328" s="41"/>
      <c r="E328" s="41"/>
      <c r="F328" s="41"/>
      <c r="G328" s="41"/>
      <c r="H328" s="41"/>
    </row>
    <row r="329" spans="2:8" ht="18" hidden="1">
      <c r="B329" s="39"/>
      <c r="C329" s="40"/>
      <c r="D329" s="41"/>
      <c r="E329" s="41"/>
      <c r="F329" s="41"/>
      <c r="G329" s="41"/>
      <c r="H329" s="41"/>
    </row>
    <row r="330" spans="2:8" ht="18" hidden="1">
      <c r="B330" s="39"/>
      <c r="C330" s="40"/>
      <c r="D330" s="41"/>
      <c r="E330" s="41"/>
      <c r="F330" s="41"/>
      <c r="G330" s="41"/>
      <c r="H330" s="41"/>
    </row>
    <row r="331" spans="2:8" ht="18" hidden="1">
      <c r="B331" s="39"/>
      <c r="C331" s="40"/>
      <c r="D331" s="41"/>
      <c r="E331" s="41"/>
      <c r="F331" s="41"/>
      <c r="G331" s="41"/>
      <c r="H331" s="41"/>
    </row>
    <row r="332" spans="2:8" ht="18" hidden="1">
      <c r="B332" s="39"/>
      <c r="C332" s="40"/>
      <c r="D332" s="41"/>
      <c r="E332" s="41"/>
      <c r="F332" s="41"/>
      <c r="G332" s="41"/>
      <c r="H332" s="41"/>
    </row>
    <row r="333" spans="2:8" ht="18" hidden="1">
      <c r="B333" s="39"/>
      <c r="C333" s="40"/>
      <c r="D333" s="41"/>
      <c r="E333" s="41"/>
      <c r="F333" s="41"/>
      <c r="G333" s="41"/>
      <c r="H333" s="41"/>
    </row>
    <row r="334" spans="2:8" ht="18" hidden="1">
      <c r="B334" s="39"/>
      <c r="C334" s="40"/>
      <c r="D334" s="41"/>
      <c r="E334" s="41"/>
      <c r="F334" s="41"/>
      <c r="G334" s="41"/>
      <c r="H334" s="41"/>
    </row>
    <row r="335" spans="2:8" ht="18" hidden="1">
      <c r="B335" s="39"/>
      <c r="C335" s="40"/>
      <c r="D335" s="41"/>
      <c r="E335" s="41"/>
      <c r="F335" s="41"/>
      <c r="G335" s="41"/>
      <c r="H335" s="41"/>
    </row>
    <row r="336" spans="2:8" ht="18" hidden="1">
      <c r="B336" s="39"/>
      <c r="C336" s="40"/>
      <c r="D336" s="41"/>
      <c r="E336" s="41"/>
      <c r="F336" s="41"/>
      <c r="G336" s="41"/>
      <c r="H336" s="41"/>
    </row>
    <row r="337" spans="2:8" ht="18" hidden="1">
      <c r="B337" s="39"/>
      <c r="C337" s="40"/>
      <c r="D337" s="41"/>
      <c r="E337" s="41"/>
      <c r="F337" s="41"/>
      <c r="G337" s="41"/>
      <c r="H337" s="41"/>
    </row>
    <row r="338" spans="2:8" ht="18" hidden="1">
      <c r="B338" s="39"/>
      <c r="C338" s="40"/>
      <c r="D338" s="41"/>
      <c r="E338" s="41"/>
      <c r="F338" s="41"/>
      <c r="G338" s="41"/>
      <c r="H338" s="41"/>
    </row>
    <row r="339" spans="2:8" ht="18" hidden="1">
      <c r="B339" s="39"/>
      <c r="C339" s="40"/>
      <c r="D339" s="41"/>
      <c r="E339" s="41"/>
      <c r="F339" s="41"/>
      <c r="G339" s="41"/>
      <c r="H339" s="41"/>
    </row>
    <row r="340" spans="2:8" ht="18" hidden="1">
      <c r="B340" s="39"/>
      <c r="C340" s="40"/>
      <c r="D340" s="41"/>
      <c r="E340" s="41"/>
      <c r="F340" s="41"/>
      <c r="G340" s="41"/>
      <c r="H340" s="41"/>
    </row>
    <row r="341" spans="2:8" ht="18" hidden="1">
      <c r="B341" s="39"/>
      <c r="C341" s="40"/>
      <c r="D341" s="41"/>
      <c r="E341" s="41"/>
      <c r="F341" s="41"/>
      <c r="G341" s="41"/>
      <c r="H341" s="41"/>
    </row>
    <row r="342" spans="2:8" ht="18" hidden="1">
      <c r="B342" s="39"/>
      <c r="C342" s="40"/>
      <c r="D342" s="41"/>
      <c r="E342" s="41"/>
      <c r="F342" s="41"/>
      <c r="G342" s="41"/>
      <c r="H342" s="41"/>
    </row>
    <row r="343" spans="2:8" ht="18" hidden="1">
      <c r="B343" s="39"/>
      <c r="C343" s="40"/>
      <c r="D343" s="41"/>
      <c r="E343" s="41"/>
      <c r="F343" s="41"/>
      <c r="G343" s="41"/>
      <c r="H343" s="41"/>
    </row>
    <row r="344" spans="2:8" ht="18" hidden="1">
      <c r="B344" s="39"/>
      <c r="C344" s="40"/>
      <c r="D344" s="41"/>
      <c r="E344" s="41"/>
      <c r="F344" s="41"/>
      <c r="G344" s="41"/>
      <c r="H344" s="41"/>
    </row>
    <row r="345" spans="2:8" ht="18" hidden="1">
      <c r="B345" s="39"/>
      <c r="C345" s="40"/>
      <c r="D345" s="41"/>
      <c r="E345" s="41"/>
      <c r="F345" s="41"/>
      <c r="G345" s="41"/>
      <c r="H345" s="41"/>
    </row>
    <row r="346" spans="2:8" ht="18" hidden="1">
      <c r="B346" s="39"/>
      <c r="C346" s="40"/>
      <c r="D346" s="41"/>
      <c r="E346" s="41"/>
      <c r="F346" s="41"/>
      <c r="G346" s="41"/>
      <c r="H346" s="41"/>
    </row>
    <row r="347" spans="2:8" ht="18" hidden="1">
      <c r="B347" s="39"/>
      <c r="C347" s="40"/>
      <c r="D347" s="41"/>
      <c r="E347" s="41"/>
      <c r="F347" s="41"/>
      <c r="G347" s="41"/>
      <c r="H347" s="41"/>
    </row>
    <row r="348" spans="2:8" ht="18" hidden="1">
      <c r="B348" s="39"/>
      <c r="C348" s="40"/>
      <c r="D348" s="41"/>
      <c r="E348" s="41"/>
      <c r="F348" s="41"/>
      <c r="G348" s="41"/>
      <c r="H348" s="41"/>
    </row>
    <row r="349" spans="2:8" ht="18" hidden="1">
      <c r="B349" s="39"/>
      <c r="C349" s="40"/>
      <c r="D349" s="41"/>
      <c r="E349" s="41"/>
      <c r="F349" s="41"/>
      <c r="G349" s="41"/>
      <c r="H349" s="41"/>
    </row>
    <row r="350" spans="2:8" ht="18" hidden="1">
      <c r="B350" s="39"/>
      <c r="C350" s="40"/>
      <c r="D350" s="41"/>
      <c r="E350" s="41"/>
      <c r="F350" s="41"/>
      <c r="G350" s="41"/>
      <c r="H350" s="41"/>
    </row>
    <row r="351" spans="2:8" ht="18" hidden="1">
      <c r="B351" s="39"/>
      <c r="C351" s="40"/>
      <c r="D351" s="41"/>
      <c r="E351" s="41"/>
      <c r="F351" s="41"/>
      <c r="G351" s="41"/>
      <c r="H351" s="41"/>
    </row>
    <row r="352" spans="2:8" ht="18" hidden="1">
      <c r="B352" s="39"/>
      <c r="C352" s="40"/>
      <c r="D352" s="41"/>
      <c r="E352" s="41"/>
      <c r="F352" s="41"/>
      <c r="G352" s="41"/>
      <c r="H352" s="41"/>
    </row>
    <row r="353" spans="2:8" ht="18" hidden="1">
      <c r="B353" s="39"/>
      <c r="C353" s="40"/>
      <c r="D353" s="41"/>
      <c r="E353" s="41"/>
      <c r="F353" s="41"/>
      <c r="G353" s="41"/>
      <c r="H353" s="41"/>
    </row>
    <row r="354" spans="2:8" ht="18" hidden="1">
      <c r="B354" s="39"/>
      <c r="C354" s="40"/>
      <c r="D354" s="41"/>
      <c r="E354" s="41"/>
      <c r="F354" s="41"/>
      <c r="G354" s="41"/>
      <c r="H354" s="41"/>
    </row>
    <row r="355" spans="2:8" ht="18" hidden="1">
      <c r="B355" s="39"/>
      <c r="C355" s="40"/>
      <c r="D355" s="41"/>
      <c r="E355" s="41"/>
      <c r="F355" s="41"/>
      <c r="G355" s="41"/>
      <c r="H355" s="41"/>
    </row>
    <row r="356" spans="2:8" ht="18" hidden="1">
      <c r="B356" s="39"/>
      <c r="C356" s="40"/>
      <c r="D356" s="41"/>
      <c r="E356" s="41"/>
      <c r="F356" s="41"/>
      <c r="G356" s="41"/>
      <c r="H356" s="41"/>
    </row>
    <row r="357" spans="2:8" ht="18" hidden="1">
      <c r="B357" s="39"/>
      <c r="C357" s="40"/>
      <c r="D357" s="41"/>
      <c r="E357" s="41"/>
      <c r="F357" s="41"/>
      <c r="G357" s="41"/>
      <c r="H357" s="41"/>
    </row>
    <row r="358" spans="2:8" ht="18" hidden="1">
      <c r="B358" s="39"/>
      <c r="C358" s="40"/>
      <c r="D358" s="41"/>
      <c r="E358" s="41"/>
      <c r="F358" s="41"/>
      <c r="G358" s="41"/>
      <c r="H358" s="41"/>
    </row>
    <row r="359" spans="2:8" ht="18" hidden="1">
      <c r="B359" s="39"/>
      <c r="C359" s="40"/>
      <c r="D359" s="41"/>
      <c r="E359" s="41"/>
      <c r="F359" s="41"/>
      <c r="G359" s="41"/>
      <c r="H359" s="41"/>
    </row>
    <row r="360" spans="2:8" ht="18" hidden="1">
      <c r="B360" s="39"/>
      <c r="C360" s="40"/>
      <c r="D360" s="41"/>
      <c r="E360" s="41"/>
      <c r="F360" s="41"/>
      <c r="G360" s="41"/>
      <c r="H360" s="41"/>
    </row>
    <row r="361" spans="2:8" ht="18" hidden="1">
      <c r="B361" s="39"/>
      <c r="C361" s="40"/>
      <c r="D361" s="41"/>
      <c r="E361" s="41"/>
      <c r="F361" s="41"/>
      <c r="G361" s="41"/>
      <c r="H361" s="41"/>
    </row>
    <row r="362" spans="2:8" ht="18" hidden="1">
      <c r="B362" s="39"/>
      <c r="C362" s="40"/>
      <c r="D362" s="41"/>
      <c r="E362" s="41"/>
      <c r="F362" s="41"/>
      <c r="G362" s="41"/>
      <c r="H362" s="41"/>
    </row>
    <row r="363" spans="2:8" ht="18" hidden="1">
      <c r="B363" s="39"/>
      <c r="C363" s="40"/>
      <c r="D363" s="41"/>
      <c r="E363" s="41"/>
      <c r="F363" s="41"/>
      <c r="G363" s="41"/>
      <c r="H363" s="41"/>
    </row>
    <row r="364" spans="2:8" ht="18" hidden="1">
      <c r="B364" s="39"/>
      <c r="C364" s="40"/>
      <c r="D364" s="41"/>
      <c r="E364" s="41"/>
      <c r="F364" s="41"/>
      <c r="G364" s="41"/>
      <c r="H364" s="41"/>
    </row>
    <row r="365" spans="2:8" ht="18" hidden="1">
      <c r="B365" s="39"/>
      <c r="C365" s="40"/>
      <c r="D365" s="41"/>
      <c r="E365" s="41"/>
      <c r="F365" s="41"/>
      <c r="G365" s="41"/>
      <c r="H365" s="41"/>
    </row>
    <row r="366" spans="2:8" ht="18" hidden="1">
      <c r="B366" s="39"/>
      <c r="C366" s="40"/>
      <c r="D366" s="41"/>
      <c r="E366" s="41"/>
      <c r="F366" s="41"/>
      <c r="G366" s="41"/>
      <c r="H366" s="41"/>
    </row>
    <row r="367" spans="2:8" ht="18" hidden="1">
      <c r="B367" s="39"/>
      <c r="C367" s="40"/>
      <c r="D367" s="41"/>
      <c r="E367" s="41"/>
      <c r="F367" s="41"/>
      <c r="G367" s="41"/>
      <c r="H367" s="41"/>
    </row>
    <row r="368" spans="2:8" ht="18" hidden="1">
      <c r="B368" s="39"/>
      <c r="C368" s="40"/>
      <c r="D368" s="41"/>
      <c r="E368" s="41"/>
      <c r="F368" s="41"/>
      <c r="G368" s="41"/>
      <c r="H368" s="41"/>
    </row>
    <row r="369" spans="2:8" ht="18" hidden="1">
      <c r="B369" s="39"/>
      <c r="C369" s="40"/>
      <c r="D369" s="41"/>
      <c r="E369" s="41"/>
      <c r="F369" s="41"/>
      <c r="G369" s="41"/>
      <c r="H369" s="41"/>
    </row>
    <row r="370" spans="2:8" ht="18" hidden="1">
      <c r="B370" s="39"/>
      <c r="C370" s="40"/>
      <c r="D370" s="41"/>
      <c r="E370" s="41"/>
      <c r="F370" s="41"/>
      <c r="G370" s="41"/>
      <c r="H370" s="41"/>
    </row>
    <row r="371" spans="2:8" ht="18" hidden="1">
      <c r="B371" s="39"/>
      <c r="C371" s="40"/>
      <c r="D371" s="41"/>
      <c r="E371" s="41"/>
      <c r="F371" s="41"/>
      <c r="G371" s="41"/>
      <c r="H371" s="41"/>
    </row>
    <row r="372" spans="2:8" ht="18" hidden="1">
      <c r="B372" s="39"/>
      <c r="C372" s="40"/>
      <c r="D372" s="41"/>
      <c r="E372" s="41"/>
      <c r="F372" s="41"/>
      <c r="G372" s="41"/>
      <c r="H372" s="41"/>
    </row>
    <row r="373" spans="2:8" ht="18" hidden="1">
      <c r="B373" s="39"/>
      <c r="C373" s="40"/>
      <c r="D373" s="41"/>
      <c r="E373" s="41"/>
      <c r="F373" s="41"/>
      <c r="G373" s="41"/>
      <c r="H373" s="41"/>
    </row>
    <row r="374" spans="2:8" ht="18" hidden="1">
      <c r="B374" s="39"/>
      <c r="C374" s="40"/>
      <c r="D374" s="41"/>
      <c r="E374" s="41"/>
      <c r="F374" s="41"/>
      <c r="G374" s="41"/>
      <c r="H374" s="41"/>
    </row>
    <row r="375" spans="2:8" ht="18" hidden="1">
      <c r="B375" s="39"/>
      <c r="C375" s="40"/>
      <c r="D375" s="41"/>
      <c r="E375" s="41"/>
      <c r="F375" s="41"/>
      <c r="G375" s="41"/>
      <c r="H375" s="41"/>
    </row>
    <row r="376" spans="2:8" ht="18" hidden="1">
      <c r="B376" s="39"/>
      <c r="C376" s="40"/>
      <c r="D376" s="41"/>
      <c r="E376" s="41"/>
      <c r="F376" s="41"/>
      <c r="G376" s="41"/>
      <c r="H376" s="41"/>
    </row>
    <row r="377" spans="2:8" ht="18" hidden="1">
      <c r="B377" s="39"/>
      <c r="C377" s="40"/>
      <c r="D377" s="41"/>
      <c r="E377" s="41"/>
      <c r="F377" s="41"/>
      <c r="G377" s="41"/>
      <c r="H377" s="41"/>
    </row>
    <row r="378" spans="2:8" ht="18" hidden="1">
      <c r="B378" s="39"/>
      <c r="C378" s="40"/>
      <c r="D378" s="41"/>
      <c r="E378" s="41"/>
      <c r="F378" s="41"/>
      <c r="G378" s="41"/>
      <c r="H378" s="41"/>
    </row>
    <row r="379" spans="2:8" ht="18" hidden="1">
      <c r="B379" s="39"/>
      <c r="C379" s="40"/>
      <c r="D379" s="41"/>
      <c r="E379" s="41"/>
      <c r="F379" s="41"/>
      <c r="G379" s="41"/>
      <c r="H379" s="41"/>
    </row>
    <row r="380" spans="2:8" ht="18" hidden="1">
      <c r="B380" s="39"/>
      <c r="C380" s="40"/>
      <c r="D380" s="41"/>
      <c r="E380" s="41"/>
      <c r="F380" s="41"/>
      <c r="G380" s="41"/>
      <c r="H380" s="41"/>
    </row>
    <row r="381" spans="2:8" ht="18" hidden="1">
      <c r="B381" s="39"/>
      <c r="C381" s="40"/>
      <c r="D381" s="41"/>
      <c r="E381" s="41"/>
      <c r="F381" s="41"/>
      <c r="G381" s="41"/>
      <c r="H381" s="41"/>
    </row>
    <row r="382" spans="2:8" ht="18" hidden="1">
      <c r="B382" s="39"/>
      <c r="C382" s="40"/>
      <c r="D382" s="41"/>
      <c r="E382" s="41"/>
      <c r="F382" s="41"/>
      <c r="G382" s="41"/>
      <c r="H382" s="41"/>
    </row>
    <row r="383" spans="2:8" ht="18" hidden="1">
      <c r="B383" s="39"/>
      <c r="C383" s="40"/>
      <c r="D383" s="41"/>
      <c r="E383" s="41"/>
      <c r="F383" s="41"/>
      <c r="G383" s="41"/>
      <c r="H383" s="41"/>
    </row>
    <row r="384" spans="2:8" ht="18" hidden="1">
      <c r="B384" s="39"/>
      <c r="C384" s="40"/>
      <c r="D384" s="41"/>
      <c r="E384" s="41"/>
      <c r="F384" s="41"/>
      <c r="G384" s="41"/>
      <c r="H384" s="41"/>
    </row>
    <row r="385" spans="2:8" ht="18" hidden="1">
      <c r="B385" s="39"/>
      <c r="C385" s="40"/>
      <c r="D385" s="41"/>
      <c r="E385" s="41"/>
      <c r="F385" s="41"/>
      <c r="G385" s="41"/>
      <c r="H385" s="41"/>
    </row>
    <row r="386" spans="2:8" ht="18" hidden="1">
      <c r="B386" s="39"/>
      <c r="C386" s="40"/>
      <c r="D386" s="41"/>
      <c r="E386" s="41"/>
      <c r="F386" s="41"/>
      <c r="G386" s="41"/>
      <c r="H386" s="41"/>
    </row>
    <row r="387" spans="2:8" ht="18" hidden="1">
      <c r="B387" s="39"/>
      <c r="C387" s="40"/>
      <c r="D387" s="41"/>
      <c r="E387" s="41"/>
      <c r="F387" s="41"/>
      <c r="G387" s="41"/>
      <c r="H387" s="41"/>
    </row>
    <row r="388" spans="2:8" ht="18" hidden="1">
      <c r="B388" s="39"/>
      <c r="C388" s="40"/>
      <c r="D388" s="41"/>
      <c r="E388" s="41"/>
      <c r="F388" s="41"/>
      <c r="G388" s="41"/>
      <c r="H388" s="41"/>
    </row>
    <row r="389" spans="2:8" ht="18" hidden="1">
      <c r="B389" s="39"/>
      <c r="C389" s="40"/>
      <c r="D389" s="41"/>
      <c r="E389" s="41"/>
      <c r="F389" s="41"/>
      <c r="G389" s="41"/>
      <c r="H389" s="41"/>
    </row>
    <row r="390" spans="2:8" ht="18" hidden="1">
      <c r="B390" s="39"/>
      <c r="C390" s="40"/>
      <c r="D390" s="41"/>
      <c r="E390" s="41"/>
      <c r="F390" s="41"/>
      <c r="G390" s="41"/>
      <c r="H390" s="41"/>
    </row>
    <row r="391" spans="2:8" ht="18" hidden="1">
      <c r="B391" s="39"/>
      <c r="C391" s="40"/>
      <c r="D391" s="41"/>
      <c r="E391" s="41"/>
      <c r="F391" s="41"/>
      <c r="G391" s="41"/>
      <c r="H391" s="41"/>
    </row>
    <row r="392" spans="2:8" ht="18" hidden="1">
      <c r="B392" s="39"/>
      <c r="C392" s="40"/>
      <c r="D392" s="41"/>
      <c r="E392" s="41"/>
      <c r="F392" s="41"/>
      <c r="G392" s="41"/>
      <c r="H392" s="41"/>
    </row>
    <row r="393" spans="2:8" ht="18" hidden="1">
      <c r="B393" s="39"/>
      <c r="C393" s="40"/>
      <c r="D393" s="41"/>
      <c r="E393" s="41"/>
      <c r="F393" s="41"/>
      <c r="G393" s="41"/>
      <c r="H393" s="41"/>
    </row>
    <row r="394" spans="2:8" ht="18" hidden="1">
      <c r="B394" s="39"/>
      <c r="C394" s="40"/>
      <c r="D394" s="41"/>
      <c r="E394" s="41"/>
      <c r="F394" s="41"/>
      <c r="G394" s="41"/>
      <c r="H394" s="41"/>
    </row>
    <row r="395" spans="2:8" ht="18" hidden="1">
      <c r="B395" s="39"/>
      <c r="C395" s="40"/>
      <c r="D395" s="41"/>
      <c r="E395" s="41"/>
      <c r="F395" s="41"/>
      <c r="G395" s="41"/>
      <c r="H395" s="41"/>
    </row>
    <row r="396" spans="2:8" ht="18" hidden="1">
      <c r="B396" s="39"/>
      <c r="C396" s="40"/>
      <c r="D396" s="41"/>
      <c r="E396" s="41"/>
      <c r="F396" s="41"/>
      <c r="G396" s="41"/>
      <c r="H396" s="41"/>
    </row>
    <row r="397" spans="2:8" ht="18" hidden="1">
      <c r="B397" s="39"/>
      <c r="C397" s="40"/>
      <c r="D397" s="41"/>
      <c r="E397" s="41"/>
      <c r="F397" s="41"/>
      <c r="G397" s="41"/>
      <c r="H397" s="41"/>
    </row>
    <row r="398" spans="2:8" ht="18" hidden="1">
      <c r="B398" s="39"/>
      <c r="C398" s="40"/>
      <c r="D398" s="41"/>
      <c r="E398" s="41"/>
      <c r="F398" s="41"/>
      <c r="G398" s="41"/>
      <c r="H398" s="41"/>
    </row>
    <row r="399" spans="2:8" ht="18" hidden="1">
      <c r="B399" s="39"/>
      <c r="C399" s="40"/>
      <c r="D399" s="41"/>
      <c r="E399" s="41"/>
      <c r="F399" s="41"/>
      <c r="G399" s="41"/>
      <c r="H399" s="41"/>
    </row>
    <row r="400" spans="2:8" ht="18" hidden="1">
      <c r="B400" s="39"/>
      <c r="C400" s="40"/>
      <c r="D400" s="41"/>
      <c r="E400" s="41"/>
      <c r="F400" s="41"/>
      <c r="G400" s="41"/>
      <c r="H400" s="41"/>
    </row>
    <row r="401" spans="2:8" ht="18" hidden="1">
      <c r="B401" s="39"/>
      <c r="C401" s="40"/>
      <c r="D401" s="41"/>
      <c r="E401" s="41"/>
      <c r="F401" s="41"/>
      <c r="G401" s="41"/>
      <c r="H401" s="41"/>
    </row>
    <row r="402" spans="2:8" ht="18" hidden="1">
      <c r="B402" s="39"/>
      <c r="C402" s="40"/>
      <c r="D402" s="41"/>
      <c r="E402" s="41"/>
      <c r="F402" s="41"/>
      <c r="G402" s="41"/>
      <c r="H402" s="41"/>
    </row>
    <row r="403" spans="2:8" ht="18" hidden="1">
      <c r="B403" s="39"/>
      <c r="C403" s="40"/>
      <c r="D403" s="41"/>
      <c r="E403" s="41"/>
      <c r="F403" s="41"/>
      <c r="G403" s="41"/>
      <c r="H403" s="41"/>
    </row>
    <row r="404" spans="2:8" ht="18" hidden="1">
      <c r="B404" s="39"/>
      <c r="C404" s="40"/>
      <c r="D404" s="41"/>
      <c r="E404" s="41"/>
      <c r="F404" s="41"/>
      <c r="G404" s="41"/>
      <c r="H404" s="41"/>
    </row>
    <row r="405" spans="2:8" ht="18" hidden="1">
      <c r="B405" s="39"/>
      <c r="C405" s="40"/>
      <c r="D405" s="41"/>
      <c r="E405" s="41"/>
      <c r="F405" s="41"/>
      <c r="G405" s="41"/>
      <c r="H405" s="41"/>
    </row>
    <row r="406" spans="2:8" ht="18" hidden="1">
      <c r="B406" s="39"/>
      <c r="C406" s="40"/>
      <c r="D406" s="41"/>
      <c r="E406" s="41"/>
      <c r="F406" s="41"/>
      <c r="G406" s="41"/>
      <c r="H406" s="41"/>
    </row>
    <row r="407" spans="2:8" ht="18" hidden="1">
      <c r="B407" s="39"/>
      <c r="C407" s="40"/>
      <c r="D407" s="41"/>
      <c r="E407" s="41"/>
      <c r="F407" s="41"/>
      <c r="G407" s="41"/>
      <c r="H407" s="41"/>
    </row>
    <row r="408" spans="2:8" ht="18" hidden="1">
      <c r="B408" s="39"/>
      <c r="C408" s="40"/>
      <c r="D408" s="41"/>
      <c r="E408" s="41"/>
      <c r="F408" s="41"/>
      <c r="G408" s="41"/>
      <c r="H408" s="41"/>
    </row>
    <row r="409" spans="2:8" ht="18" hidden="1">
      <c r="B409" s="39"/>
      <c r="C409" s="40"/>
      <c r="D409" s="41"/>
      <c r="E409" s="41"/>
      <c r="F409" s="41"/>
      <c r="G409" s="41"/>
      <c r="H409" s="41"/>
    </row>
    <row r="410" spans="2:8" ht="18" hidden="1">
      <c r="B410" s="39"/>
      <c r="C410" s="40"/>
      <c r="D410" s="41"/>
      <c r="E410" s="41"/>
      <c r="F410" s="41"/>
      <c r="G410" s="41"/>
      <c r="H410" s="41"/>
    </row>
    <row r="411" spans="2:8" ht="18" hidden="1">
      <c r="D411" s="41"/>
      <c r="E411" s="41"/>
      <c r="F411" s="41"/>
      <c r="G411" s="41"/>
      <c r="H411" s="41"/>
    </row>
    <row r="412" spans="2:8" ht="18" hidden="1">
      <c r="D412" s="41"/>
      <c r="E412" s="41"/>
      <c r="F412" s="41"/>
      <c r="G412" s="41"/>
      <c r="H412" s="41"/>
    </row>
    <row r="413" spans="2:8" ht="18" hidden="1">
      <c r="D413" s="41"/>
      <c r="E413" s="41"/>
      <c r="F413" s="41"/>
      <c r="G413" s="41"/>
      <c r="H413" s="41"/>
    </row>
    <row r="414" spans="2:8" ht="18" hidden="1">
      <c r="D414" s="41"/>
      <c r="E414" s="41"/>
      <c r="F414" s="41"/>
      <c r="G414" s="41"/>
      <c r="H414" s="41"/>
    </row>
    <row r="415" spans="2:8" ht="18" hidden="1">
      <c r="D415" s="43"/>
      <c r="E415" s="43"/>
      <c r="F415" s="43"/>
      <c r="G415" s="43"/>
      <c r="H415" s="43"/>
    </row>
    <row r="416" spans="2:8" ht="18" hidden="1">
      <c r="D416" s="43"/>
      <c r="E416" s="43"/>
      <c r="F416" s="43"/>
      <c r="G416" s="43"/>
      <c r="H416" s="43"/>
    </row>
    <row r="417" spans="4:8" ht="18" hidden="1">
      <c r="D417" s="43"/>
      <c r="E417" s="43"/>
      <c r="F417" s="43"/>
      <c r="G417" s="43"/>
      <c r="H417" s="43"/>
    </row>
    <row r="418" spans="4:8" ht="18" hidden="1">
      <c r="D418" s="43"/>
      <c r="E418" s="43"/>
      <c r="F418" s="43"/>
      <c r="G418" s="43"/>
      <c r="H418" s="43"/>
    </row>
    <row r="419" spans="4:8" ht="18" hidden="1">
      <c r="D419" s="43"/>
      <c r="E419" s="43"/>
      <c r="F419" s="43"/>
      <c r="G419" s="43"/>
      <c r="H419" s="43"/>
    </row>
    <row r="420" spans="4:8" ht="18" hidden="1">
      <c r="D420" s="43"/>
      <c r="E420" s="43"/>
      <c r="F420" s="43"/>
      <c r="G420" s="43"/>
      <c r="H420" s="43"/>
    </row>
    <row r="421" spans="4:8" ht="18" hidden="1">
      <c r="D421" s="43"/>
      <c r="E421" s="43"/>
      <c r="F421" s="43"/>
      <c r="G421" s="43"/>
      <c r="H421" s="43"/>
    </row>
    <row r="422" spans="4:8" ht="18" hidden="1">
      <c r="D422" s="43"/>
      <c r="E422" s="43"/>
      <c r="F422" s="43"/>
      <c r="G422" s="43"/>
      <c r="H422" s="43"/>
    </row>
    <row r="423" spans="4:8" ht="18" hidden="1">
      <c r="D423" s="43"/>
      <c r="E423" s="43"/>
      <c r="F423" s="43"/>
      <c r="G423" s="43"/>
      <c r="H423" s="43"/>
    </row>
    <row r="424" spans="4:8" ht="18" hidden="1">
      <c r="D424" s="43"/>
      <c r="E424" s="43"/>
      <c r="F424" s="43"/>
      <c r="G424" s="43"/>
      <c r="H424" s="43"/>
    </row>
    <row r="425" spans="4:8" ht="18" hidden="1">
      <c r="D425" s="43"/>
      <c r="E425" s="43"/>
      <c r="F425" s="43"/>
      <c r="G425" s="43"/>
      <c r="H425" s="43"/>
    </row>
    <row r="426" spans="4:8" ht="18" hidden="1">
      <c r="D426" s="43"/>
      <c r="E426" s="43"/>
      <c r="F426" s="43"/>
      <c r="G426" s="43"/>
      <c r="H426" s="43"/>
    </row>
    <row r="427" spans="4:8" ht="18" hidden="1">
      <c r="D427" s="43"/>
      <c r="E427" s="43"/>
      <c r="F427" s="43"/>
      <c r="G427" s="43"/>
      <c r="H427" s="43"/>
    </row>
    <row r="428" spans="4:8" ht="18" hidden="1">
      <c r="D428" s="43"/>
      <c r="E428" s="43"/>
      <c r="F428" s="43"/>
      <c r="G428" s="43"/>
      <c r="H428" s="43"/>
    </row>
    <row r="429" spans="4:8" ht="18" hidden="1">
      <c r="D429" s="43"/>
      <c r="E429" s="43"/>
      <c r="F429" s="43"/>
      <c r="G429" s="43"/>
      <c r="H429" s="43"/>
    </row>
    <row r="430" spans="4:8" ht="18" hidden="1">
      <c r="D430" s="43"/>
      <c r="E430" s="43"/>
      <c r="F430" s="43"/>
      <c r="G430" s="43"/>
      <c r="H430" s="43"/>
    </row>
    <row r="431" spans="4:8" ht="18" hidden="1">
      <c r="D431" s="43"/>
      <c r="E431" s="43"/>
      <c r="F431" s="43"/>
      <c r="G431" s="43"/>
      <c r="H431" s="43"/>
    </row>
    <row r="432" spans="4:8" ht="18" hidden="1">
      <c r="D432" s="43"/>
      <c r="E432" s="43"/>
      <c r="F432" s="43"/>
      <c r="G432" s="43"/>
      <c r="H432" s="43"/>
    </row>
    <row r="433" spans="4:8" ht="18" hidden="1">
      <c r="D433" s="43"/>
      <c r="E433" s="43"/>
      <c r="F433" s="43"/>
      <c r="G433" s="43"/>
      <c r="H433" s="43"/>
    </row>
    <row r="434" spans="4:8" ht="18" hidden="1">
      <c r="D434" s="43"/>
      <c r="E434" s="43"/>
      <c r="F434" s="43"/>
      <c r="G434" s="43"/>
      <c r="H434" s="43"/>
    </row>
    <row r="435" spans="4:8" ht="18" hidden="1">
      <c r="D435" s="43"/>
      <c r="E435" s="43"/>
      <c r="F435" s="43"/>
      <c r="G435" s="43"/>
      <c r="H435" s="43"/>
    </row>
    <row r="436" spans="4:8" ht="18" hidden="1">
      <c r="D436" s="43"/>
      <c r="E436" s="43"/>
      <c r="F436" s="43"/>
      <c r="G436" s="43"/>
      <c r="H436" s="43"/>
    </row>
    <row r="437" spans="4:8" ht="18" hidden="1">
      <c r="D437" s="43"/>
      <c r="E437" s="43"/>
      <c r="F437" s="43"/>
      <c r="G437" s="43"/>
      <c r="H437" s="43"/>
    </row>
    <row r="438" spans="4:8" ht="18" hidden="1">
      <c r="D438" s="43"/>
      <c r="E438" s="43"/>
      <c r="F438" s="43"/>
      <c r="G438" s="43"/>
      <c r="H438" s="43"/>
    </row>
    <row r="439" spans="4:8" ht="18" hidden="1">
      <c r="D439" s="43"/>
      <c r="E439" s="43"/>
      <c r="F439" s="43"/>
      <c r="G439" s="43"/>
      <c r="H439" s="43"/>
    </row>
    <row r="440" spans="4:8" ht="18" hidden="1">
      <c r="D440" s="43"/>
      <c r="E440" s="43"/>
      <c r="F440" s="43"/>
      <c r="G440" s="43"/>
      <c r="H440" s="43"/>
    </row>
    <row r="441" spans="4:8" ht="18" hidden="1">
      <c r="D441" s="43"/>
      <c r="E441" s="43"/>
      <c r="F441" s="43"/>
      <c r="G441" s="43"/>
      <c r="H441" s="43"/>
    </row>
    <row r="442" spans="4:8" ht="18" hidden="1">
      <c r="D442" s="43"/>
      <c r="E442" s="43"/>
      <c r="F442" s="43"/>
      <c r="G442" s="43"/>
      <c r="H442" s="43"/>
    </row>
    <row r="443" spans="4:8" ht="18" hidden="1">
      <c r="D443" s="43"/>
      <c r="E443" s="43"/>
      <c r="F443" s="43"/>
      <c r="G443" s="43"/>
      <c r="H443" s="43"/>
    </row>
    <row r="444" spans="4:8" ht="18" hidden="1">
      <c r="D444" s="43"/>
      <c r="E444" s="43"/>
      <c r="F444" s="43"/>
      <c r="G444" s="43"/>
      <c r="H444" s="43"/>
    </row>
    <row r="445" spans="4:8" ht="18" hidden="1">
      <c r="D445" s="43"/>
      <c r="E445" s="43"/>
      <c r="F445" s="43"/>
      <c r="G445" s="43"/>
      <c r="H445" s="43"/>
    </row>
    <row r="446" spans="4:8" ht="18" hidden="1">
      <c r="D446" s="43"/>
      <c r="E446" s="43"/>
      <c r="F446" s="43"/>
      <c r="G446" s="43"/>
      <c r="H446" s="43"/>
    </row>
    <row r="447" spans="4:8" ht="18" hidden="1">
      <c r="D447" s="43"/>
      <c r="E447" s="43"/>
      <c r="F447" s="43"/>
      <c r="G447" s="43"/>
      <c r="H447" s="43"/>
    </row>
    <row r="448" spans="4:8" ht="18" hidden="1">
      <c r="D448" s="43"/>
      <c r="E448" s="43"/>
      <c r="F448" s="43"/>
      <c r="G448" s="43"/>
      <c r="H448" s="43"/>
    </row>
    <row r="449" spans="4:8" ht="18" hidden="1">
      <c r="D449" s="43"/>
      <c r="E449" s="43"/>
      <c r="F449" s="43"/>
      <c r="G449" s="43"/>
      <c r="H449" s="43"/>
    </row>
    <row r="450" spans="4:8" ht="18" hidden="1">
      <c r="D450" s="43"/>
      <c r="E450" s="43"/>
      <c r="F450" s="43"/>
      <c r="G450" s="43"/>
      <c r="H450" s="43"/>
    </row>
    <row r="451" spans="4:8" ht="18" hidden="1">
      <c r="D451" s="43"/>
      <c r="E451" s="43"/>
      <c r="F451" s="43"/>
      <c r="G451" s="43"/>
      <c r="H451" s="43"/>
    </row>
    <row r="452" spans="4:8" ht="18" hidden="1">
      <c r="D452" s="43"/>
      <c r="E452" s="43"/>
      <c r="F452" s="43"/>
      <c r="G452" s="43"/>
      <c r="H452" s="43"/>
    </row>
    <row r="453" spans="4:8" ht="18" hidden="1">
      <c r="D453" s="43"/>
      <c r="E453" s="43"/>
      <c r="F453" s="43"/>
      <c r="G453" s="43"/>
      <c r="H453" s="43"/>
    </row>
    <row r="454" spans="4:8" ht="18" hidden="1">
      <c r="D454" s="43"/>
      <c r="E454" s="43"/>
      <c r="F454" s="43"/>
      <c r="G454" s="43"/>
      <c r="H454" s="43"/>
    </row>
    <row r="455" spans="4:8" ht="18" hidden="1">
      <c r="D455" s="43"/>
      <c r="E455" s="43"/>
      <c r="F455" s="43"/>
      <c r="G455" s="43"/>
      <c r="H455" s="43"/>
    </row>
    <row r="456" spans="4:8" ht="18" hidden="1">
      <c r="D456" s="43"/>
      <c r="E456" s="43"/>
      <c r="F456" s="43"/>
      <c r="G456" s="43"/>
      <c r="H456" s="43"/>
    </row>
    <row r="457" spans="4:8" ht="18" hidden="1">
      <c r="D457" s="43"/>
      <c r="E457" s="43"/>
      <c r="F457" s="43"/>
      <c r="G457" s="43"/>
      <c r="H457" s="43"/>
    </row>
    <row r="458" spans="4:8" ht="18" hidden="1">
      <c r="D458" s="43"/>
      <c r="E458" s="43"/>
      <c r="F458" s="43"/>
      <c r="G458" s="43"/>
      <c r="H458" s="43"/>
    </row>
    <row r="459" spans="4:8" ht="18" hidden="1">
      <c r="D459" s="43"/>
      <c r="E459" s="43"/>
      <c r="F459" s="43"/>
      <c r="G459" s="43"/>
      <c r="H459" s="43"/>
    </row>
    <row r="460" spans="4:8" ht="18" hidden="1">
      <c r="D460" s="43"/>
      <c r="E460" s="43"/>
      <c r="F460" s="43"/>
      <c r="G460" s="43"/>
      <c r="H460" s="43"/>
    </row>
    <row r="461" spans="4:8" ht="18" hidden="1">
      <c r="D461" s="43"/>
      <c r="E461" s="43"/>
      <c r="F461" s="43"/>
      <c r="G461" s="43"/>
      <c r="H461" s="43"/>
    </row>
    <row r="462" spans="4:8" ht="18" hidden="1">
      <c r="D462" s="43"/>
      <c r="E462" s="43"/>
      <c r="F462" s="43"/>
      <c r="G462" s="43"/>
      <c r="H462" s="43"/>
    </row>
    <row r="463" spans="4:8" ht="18" hidden="1">
      <c r="D463" s="43"/>
      <c r="E463" s="43"/>
      <c r="F463" s="43"/>
      <c r="G463" s="43"/>
      <c r="H463" s="43"/>
    </row>
    <row r="464" spans="4:8" ht="18" hidden="1">
      <c r="D464" s="43"/>
      <c r="E464" s="43"/>
      <c r="F464" s="43"/>
      <c r="G464" s="43"/>
      <c r="H464" s="43"/>
    </row>
    <row r="465" spans="4:8" ht="18" hidden="1">
      <c r="D465" s="43"/>
      <c r="E465" s="43"/>
      <c r="F465" s="43"/>
      <c r="G465" s="43"/>
      <c r="H465" s="43"/>
    </row>
    <row r="466" spans="4:8" ht="18" hidden="1">
      <c r="D466" s="43"/>
      <c r="E466" s="43"/>
      <c r="F466" s="43"/>
      <c r="G466" s="43"/>
      <c r="H466" s="43"/>
    </row>
    <row r="467" spans="4:8" ht="18" hidden="1">
      <c r="D467" s="43"/>
      <c r="E467" s="43"/>
      <c r="F467" s="43"/>
      <c r="G467" s="43"/>
      <c r="H467" s="43"/>
    </row>
    <row r="468" spans="4:8" ht="18" hidden="1">
      <c r="D468" s="43"/>
      <c r="E468" s="43"/>
      <c r="F468" s="43"/>
      <c r="G468" s="43"/>
      <c r="H468" s="43"/>
    </row>
    <row r="469" spans="4:8" ht="18" hidden="1">
      <c r="D469" s="43"/>
      <c r="E469" s="43"/>
      <c r="F469" s="43"/>
      <c r="G469" s="43"/>
      <c r="H469" s="43"/>
    </row>
    <row r="470" spans="4:8" ht="18" hidden="1">
      <c r="D470" s="43"/>
      <c r="E470" s="43"/>
      <c r="F470" s="43"/>
      <c r="G470" s="43"/>
      <c r="H470" s="43"/>
    </row>
    <row r="471" spans="4:8" ht="18" hidden="1">
      <c r="D471" s="43"/>
      <c r="E471" s="43"/>
      <c r="F471" s="43"/>
      <c r="G471" s="43"/>
      <c r="H471" s="43"/>
    </row>
    <row r="472" spans="4:8" ht="18" hidden="1">
      <c r="D472" s="43"/>
      <c r="E472" s="43"/>
      <c r="F472" s="43"/>
      <c r="G472" s="43"/>
      <c r="H472" s="43"/>
    </row>
    <row r="473" spans="4:8" ht="18" hidden="1">
      <c r="D473" s="43"/>
      <c r="E473" s="43"/>
      <c r="F473" s="43"/>
      <c r="G473" s="43"/>
      <c r="H473" s="43"/>
    </row>
    <row r="474" spans="4:8" ht="18" hidden="1">
      <c r="D474" s="43"/>
      <c r="E474" s="43"/>
      <c r="F474" s="43"/>
      <c r="G474" s="43"/>
      <c r="H474" s="43"/>
    </row>
    <row r="475" spans="4:8" ht="18" hidden="1">
      <c r="D475" s="43"/>
      <c r="E475" s="43"/>
      <c r="F475" s="43"/>
      <c r="G475" s="43"/>
      <c r="H475" s="43"/>
    </row>
    <row r="476" spans="4:8" ht="18" hidden="1">
      <c r="D476" s="43"/>
      <c r="E476" s="43"/>
      <c r="F476" s="43"/>
      <c r="G476" s="43"/>
      <c r="H476" s="43"/>
    </row>
    <row r="477" spans="4:8" ht="18" hidden="1">
      <c r="D477" s="43"/>
      <c r="E477" s="43"/>
      <c r="F477" s="43"/>
      <c r="G477" s="43"/>
      <c r="H477" s="43"/>
    </row>
    <row r="478" spans="4:8" ht="18" hidden="1">
      <c r="D478" s="43"/>
      <c r="E478" s="43"/>
      <c r="F478" s="43"/>
      <c r="G478" s="43"/>
      <c r="H478" s="43"/>
    </row>
    <row r="479" spans="4:8" ht="18" hidden="1">
      <c r="D479" s="43"/>
      <c r="E479" s="43"/>
      <c r="F479" s="43"/>
      <c r="G479" s="43"/>
      <c r="H479" s="43"/>
    </row>
    <row r="480" spans="4:8" ht="18" hidden="1">
      <c r="D480" s="43"/>
      <c r="E480" s="43"/>
      <c r="F480" s="43"/>
      <c r="G480" s="43"/>
      <c r="H480" s="43"/>
    </row>
    <row r="481" spans="4:8" ht="18" hidden="1">
      <c r="D481" s="43"/>
      <c r="E481" s="43"/>
      <c r="F481" s="43"/>
      <c r="G481" s="43"/>
      <c r="H481" s="43"/>
    </row>
    <row r="482" spans="4:8" ht="18" hidden="1">
      <c r="D482" s="43"/>
      <c r="E482" s="43"/>
      <c r="F482" s="43"/>
      <c r="G482" s="43"/>
      <c r="H482" s="43"/>
    </row>
    <row r="483" spans="4:8" ht="18" hidden="1">
      <c r="D483" s="43"/>
      <c r="E483" s="43"/>
      <c r="F483" s="43"/>
      <c r="G483" s="43"/>
      <c r="H483" s="43"/>
    </row>
    <row r="484" spans="4:8" ht="18" hidden="1">
      <c r="D484" s="43"/>
      <c r="E484" s="43"/>
      <c r="F484" s="43"/>
      <c r="G484" s="43"/>
      <c r="H484" s="43"/>
    </row>
    <row r="485" spans="4:8" ht="18" hidden="1">
      <c r="D485" s="43"/>
      <c r="E485" s="43"/>
      <c r="F485" s="43"/>
      <c r="G485" s="43"/>
      <c r="H485" s="43"/>
    </row>
    <row r="486" spans="4:8" ht="18" hidden="1">
      <c r="D486" s="43"/>
      <c r="E486" s="43"/>
      <c r="F486" s="43"/>
      <c r="G486" s="43"/>
      <c r="H486" s="43"/>
    </row>
    <row r="487" spans="4:8" ht="18" hidden="1">
      <c r="D487" s="43"/>
      <c r="E487" s="43"/>
      <c r="F487" s="43"/>
      <c r="G487" s="43"/>
      <c r="H487" s="43"/>
    </row>
    <row r="488" spans="4:8" ht="18" hidden="1">
      <c r="D488" s="43"/>
      <c r="E488" s="43"/>
      <c r="F488" s="43"/>
      <c r="G488" s="43"/>
      <c r="H488" s="43"/>
    </row>
    <row r="489" spans="4:8" ht="18" hidden="1">
      <c r="D489" s="43"/>
      <c r="E489" s="43"/>
      <c r="F489" s="43"/>
      <c r="G489" s="43"/>
      <c r="H489" s="43"/>
    </row>
    <row r="490" spans="4:8" ht="18" hidden="1">
      <c r="D490" s="43"/>
      <c r="E490" s="43"/>
      <c r="F490" s="43"/>
      <c r="G490" s="43"/>
      <c r="H490" s="43"/>
    </row>
    <row r="491" spans="4:8" ht="18" hidden="1">
      <c r="D491" s="43"/>
      <c r="E491" s="43"/>
      <c r="F491" s="43"/>
      <c r="G491" s="43"/>
      <c r="H491" s="43"/>
    </row>
    <row r="492" spans="4:8" ht="18" hidden="1">
      <c r="D492" s="43"/>
      <c r="E492" s="43"/>
      <c r="F492" s="43"/>
      <c r="G492" s="43"/>
      <c r="H492" s="43"/>
    </row>
    <row r="493" spans="4:8" ht="18" hidden="1">
      <c r="D493" s="43"/>
      <c r="E493" s="43"/>
      <c r="F493" s="43"/>
      <c r="G493" s="43"/>
      <c r="H493" s="43"/>
    </row>
    <row r="494" spans="4:8" ht="18" hidden="1">
      <c r="D494" s="43"/>
      <c r="E494" s="43"/>
      <c r="F494" s="43"/>
      <c r="G494" s="43"/>
      <c r="H494" s="43"/>
    </row>
    <row r="495" spans="4:8" ht="18" hidden="1">
      <c r="D495" s="43"/>
      <c r="E495" s="43"/>
      <c r="F495" s="43"/>
      <c r="G495" s="43"/>
      <c r="H495" s="43"/>
    </row>
    <row r="496" spans="4:8" ht="18" hidden="1">
      <c r="D496" s="43"/>
      <c r="E496" s="43"/>
      <c r="F496" s="43"/>
      <c r="G496" s="43"/>
      <c r="H496" s="43"/>
    </row>
    <row r="497" spans="4:8" ht="18" hidden="1">
      <c r="D497" s="43"/>
      <c r="E497" s="43"/>
      <c r="F497" s="43"/>
      <c r="G497" s="43"/>
      <c r="H497" s="43"/>
    </row>
    <row r="498" spans="4:8" ht="18" hidden="1">
      <c r="D498" s="43"/>
      <c r="E498" s="43"/>
      <c r="F498" s="43"/>
      <c r="G498" s="43"/>
      <c r="H498" s="43"/>
    </row>
    <row r="499" spans="4:8" ht="18" hidden="1">
      <c r="D499" s="43"/>
      <c r="E499" s="43"/>
      <c r="F499" s="43"/>
      <c r="G499" s="43"/>
      <c r="H499" s="43"/>
    </row>
    <row r="500" spans="4:8" ht="18" hidden="1">
      <c r="D500" s="43"/>
      <c r="E500" s="43"/>
      <c r="F500" s="43"/>
      <c r="G500" s="43"/>
      <c r="H500" s="43"/>
    </row>
    <row r="501" spans="4:8" ht="18" hidden="1">
      <c r="D501" s="43"/>
      <c r="E501" s="43"/>
      <c r="F501" s="43"/>
      <c r="G501" s="43"/>
      <c r="H501" s="43"/>
    </row>
    <row r="502" spans="4:8" ht="18" hidden="1">
      <c r="D502" s="43"/>
      <c r="E502" s="43"/>
      <c r="F502" s="43"/>
      <c r="G502" s="43"/>
      <c r="H502" s="43"/>
    </row>
    <row r="503" spans="4:8" ht="18" hidden="1">
      <c r="D503" s="43"/>
      <c r="E503" s="43"/>
      <c r="F503" s="43"/>
      <c r="G503" s="43"/>
      <c r="H503" s="43"/>
    </row>
    <row r="504" spans="4:8" ht="18" hidden="1">
      <c r="D504" s="43"/>
      <c r="E504" s="43"/>
      <c r="F504" s="43"/>
      <c r="G504" s="43"/>
      <c r="H504" s="43"/>
    </row>
    <row r="505" spans="4:8" ht="18" hidden="1">
      <c r="D505" s="43"/>
      <c r="E505" s="43"/>
      <c r="F505" s="43"/>
      <c r="G505" s="43"/>
      <c r="H505" s="43"/>
    </row>
    <row r="506" spans="4:8" ht="18" hidden="1">
      <c r="D506" s="43"/>
      <c r="E506" s="43"/>
      <c r="F506" s="43"/>
      <c r="G506" s="43"/>
      <c r="H506" s="43"/>
    </row>
    <row r="507" spans="4:8" ht="18" hidden="1">
      <c r="D507" s="43"/>
      <c r="E507" s="43"/>
      <c r="F507" s="43"/>
      <c r="G507" s="43"/>
      <c r="H507" s="43"/>
    </row>
    <row r="508" spans="4:8" ht="18" hidden="1">
      <c r="D508" s="43"/>
      <c r="E508" s="43"/>
      <c r="F508" s="43"/>
      <c r="G508" s="43"/>
      <c r="H508" s="43"/>
    </row>
    <row r="509" spans="4:8" ht="18" hidden="1">
      <c r="D509" s="43"/>
      <c r="E509" s="43"/>
      <c r="F509" s="43"/>
      <c r="G509" s="43"/>
      <c r="H509" s="43"/>
    </row>
    <row r="510" spans="4:8" ht="18" hidden="1">
      <c r="D510" s="43"/>
      <c r="E510" s="43"/>
      <c r="F510" s="43"/>
      <c r="G510" s="43"/>
      <c r="H510" s="43"/>
    </row>
    <row r="511" spans="4:8" ht="18" hidden="1">
      <c r="D511" s="43"/>
      <c r="E511" s="43"/>
      <c r="F511" s="43"/>
      <c r="G511" s="43"/>
      <c r="H511" s="43"/>
    </row>
    <row r="512" spans="4:8" ht="18" hidden="1">
      <c r="D512" s="43"/>
      <c r="E512" s="43"/>
      <c r="F512" s="43"/>
      <c r="G512" s="43"/>
      <c r="H512" s="43"/>
    </row>
    <row r="513" spans="4:8" ht="18" hidden="1">
      <c r="D513" s="43"/>
      <c r="E513" s="43"/>
      <c r="F513" s="43"/>
      <c r="G513" s="43"/>
      <c r="H513" s="43"/>
    </row>
    <row r="514" spans="4:8" ht="18" hidden="1">
      <c r="D514" s="43"/>
      <c r="E514" s="43"/>
      <c r="F514" s="43"/>
      <c r="G514" s="43"/>
      <c r="H514" s="43"/>
    </row>
    <row r="515" spans="4:8" ht="18" hidden="1">
      <c r="D515" s="43"/>
      <c r="E515" s="43"/>
      <c r="F515" s="43"/>
      <c r="G515" s="43"/>
      <c r="H515" s="43"/>
    </row>
    <row r="516" spans="4:8" ht="18" hidden="1">
      <c r="D516" s="43"/>
      <c r="E516" s="43"/>
      <c r="F516" s="43"/>
      <c r="G516" s="43"/>
      <c r="H516" s="43"/>
    </row>
    <row r="517" spans="4:8" ht="18" hidden="1">
      <c r="D517" s="43"/>
      <c r="E517" s="43"/>
      <c r="F517" s="43"/>
      <c r="G517" s="43"/>
      <c r="H517" s="43"/>
    </row>
    <row r="518" spans="4:8" ht="18" hidden="1">
      <c r="D518" s="43"/>
      <c r="E518" s="43"/>
      <c r="F518" s="43"/>
      <c r="G518" s="43"/>
      <c r="H518" s="43"/>
    </row>
    <row r="519" spans="4:8" ht="18" hidden="1">
      <c r="D519" s="43"/>
      <c r="E519" s="43"/>
      <c r="F519" s="43"/>
      <c r="G519" s="43"/>
      <c r="H519" s="43"/>
    </row>
    <row r="520" spans="4:8" ht="18" hidden="1">
      <c r="D520" s="43"/>
      <c r="E520" s="43"/>
      <c r="F520" s="43"/>
      <c r="G520" s="43"/>
      <c r="H520" s="43"/>
    </row>
    <row r="521" spans="4:8" ht="18" hidden="1">
      <c r="D521" s="43"/>
      <c r="E521" s="43"/>
      <c r="F521" s="43"/>
      <c r="G521" s="43"/>
      <c r="H521" s="43"/>
    </row>
    <row r="522" spans="4:8" ht="18" hidden="1">
      <c r="D522" s="43"/>
      <c r="E522" s="43"/>
      <c r="F522" s="43"/>
      <c r="G522" s="43"/>
      <c r="H522" s="43"/>
    </row>
    <row r="523" spans="4:8" ht="18" hidden="1">
      <c r="D523" s="43"/>
      <c r="E523" s="43"/>
      <c r="F523" s="43"/>
      <c r="G523" s="43"/>
      <c r="H523" s="43"/>
    </row>
    <row r="524" spans="4:8" ht="18" hidden="1">
      <c r="D524" s="43"/>
      <c r="E524" s="43"/>
      <c r="F524" s="43"/>
      <c r="G524" s="43"/>
      <c r="H524" s="43"/>
    </row>
    <row r="525" spans="4:8" ht="18" hidden="1">
      <c r="D525" s="43"/>
      <c r="E525" s="43"/>
      <c r="F525" s="43"/>
      <c r="G525" s="43"/>
      <c r="H525" s="43"/>
    </row>
    <row r="526" spans="4:8" ht="18" hidden="1">
      <c r="D526" s="43"/>
      <c r="E526" s="43"/>
      <c r="F526" s="43"/>
      <c r="G526" s="43"/>
      <c r="H526" s="43"/>
    </row>
    <row r="527" spans="4:8" ht="18" hidden="1">
      <c r="D527" s="43"/>
      <c r="E527" s="43"/>
      <c r="F527" s="43"/>
      <c r="G527" s="43"/>
      <c r="H527" s="43"/>
    </row>
    <row r="528" spans="4:8" ht="18" hidden="1">
      <c r="D528" s="43"/>
      <c r="E528" s="43"/>
      <c r="F528" s="43"/>
      <c r="G528" s="43"/>
      <c r="H528" s="43"/>
    </row>
    <row r="529" spans="4:8" ht="18" hidden="1">
      <c r="D529" s="43"/>
      <c r="E529" s="43"/>
      <c r="F529" s="43"/>
      <c r="G529" s="43"/>
      <c r="H529" s="43"/>
    </row>
    <row r="530" spans="4:8" ht="18" hidden="1">
      <c r="D530" s="43"/>
      <c r="E530" s="43"/>
      <c r="F530" s="43"/>
      <c r="G530" s="43"/>
      <c r="H530" s="43"/>
    </row>
    <row r="531" spans="4:8" ht="18" hidden="1">
      <c r="D531" s="43"/>
      <c r="E531" s="43"/>
      <c r="F531" s="43"/>
      <c r="G531" s="43"/>
      <c r="H531" s="43"/>
    </row>
    <row r="532" spans="4:8" ht="18" hidden="1">
      <c r="D532" s="43"/>
      <c r="E532" s="43"/>
      <c r="F532" s="43"/>
      <c r="G532" s="43"/>
      <c r="H532" s="43"/>
    </row>
    <row r="533" spans="4:8" ht="18" hidden="1">
      <c r="D533" s="43"/>
      <c r="E533" s="43"/>
      <c r="F533" s="43"/>
      <c r="G533" s="43"/>
      <c r="H533" s="43"/>
    </row>
    <row r="534" spans="4:8" ht="18" hidden="1">
      <c r="D534" s="43"/>
      <c r="E534" s="43"/>
      <c r="F534" s="43"/>
      <c r="G534" s="43"/>
      <c r="H534" s="43"/>
    </row>
    <row r="535" spans="4:8" ht="18" hidden="1">
      <c r="D535" s="43"/>
      <c r="E535" s="43"/>
      <c r="F535" s="43"/>
      <c r="G535" s="43"/>
      <c r="H535" s="43"/>
    </row>
    <row r="536" spans="4:8" ht="18" hidden="1">
      <c r="D536" s="43"/>
      <c r="E536" s="43"/>
      <c r="F536" s="43"/>
      <c r="G536" s="43"/>
      <c r="H536" s="43"/>
    </row>
    <row r="537" spans="4:8" ht="18" hidden="1">
      <c r="D537" s="43"/>
      <c r="E537" s="43"/>
      <c r="F537" s="43"/>
      <c r="G537" s="43"/>
      <c r="H537" s="43"/>
    </row>
    <row r="538" spans="4:8" ht="18" hidden="1">
      <c r="D538" s="43"/>
      <c r="E538" s="43"/>
      <c r="F538" s="43"/>
      <c r="G538" s="43"/>
      <c r="H538" s="43"/>
    </row>
    <row r="539" spans="4:8" ht="18" hidden="1">
      <c r="D539" s="43"/>
      <c r="E539" s="43"/>
      <c r="F539" s="43"/>
      <c r="G539" s="43"/>
      <c r="H539" s="43"/>
    </row>
    <row r="540" spans="4:8" ht="18" hidden="1">
      <c r="D540" s="43"/>
      <c r="E540" s="43"/>
      <c r="F540" s="43"/>
      <c r="G540" s="43"/>
      <c r="H540" s="43"/>
    </row>
    <row r="541" spans="4:8" ht="18" hidden="1">
      <c r="D541" s="43"/>
      <c r="E541" s="43"/>
      <c r="F541" s="43"/>
      <c r="G541" s="43"/>
      <c r="H541" s="43"/>
    </row>
    <row r="542" spans="4:8" ht="18" hidden="1">
      <c r="D542" s="43"/>
      <c r="E542" s="43"/>
      <c r="F542" s="43"/>
      <c r="G542" s="43"/>
      <c r="H542" s="43"/>
    </row>
    <row r="543" spans="4:8" ht="18" hidden="1">
      <c r="D543" s="43"/>
      <c r="E543" s="43"/>
      <c r="F543" s="43"/>
      <c r="G543" s="43"/>
      <c r="H543" s="43"/>
    </row>
    <row r="544" spans="4:8" ht="18" hidden="1">
      <c r="D544" s="43"/>
      <c r="E544" s="43"/>
      <c r="F544" s="43"/>
      <c r="G544" s="43"/>
      <c r="H544" s="43"/>
    </row>
    <row r="545" spans="4:8" ht="18" hidden="1">
      <c r="D545" s="43"/>
      <c r="E545" s="43"/>
      <c r="F545" s="43"/>
      <c r="G545" s="43"/>
      <c r="H545" s="43"/>
    </row>
    <row r="546" spans="4:8" ht="18" hidden="1">
      <c r="D546" s="43"/>
      <c r="E546" s="43"/>
      <c r="F546" s="43"/>
      <c r="G546" s="43"/>
      <c r="H546" s="43"/>
    </row>
    <row r="547" spans="4:8" ht="18" hidden="1">
      <c r="D547" s="43"/>
      <c r="E547" s="43"/>
      <c r="F547" s="43"/>
      <c r="G547" s="43"/>
      <c r="H547" s="43"/>
    </row>
    <row r="548" spans="4:8" ht="18" hidden="1">
      <c r="D548" s="43"/>
      <c r="E548" s="43"/>
      <c r="F548" s="43"/>
      <c r="G548" s="43"/>
      <c r="H548" s="43"/>
    </row>
    <row r="549" spans="4:8" ht="18" hidden="1">
      <c r="D549" s="43"/>
      <c r="E549" s="43"/>
      <c r="F549" s="43"/>
      <c r="G549" s="43"/>
      <c r="H549" s="43"/>
    </row>
    <row r="550" spans="4:8" ht="18" hidden="1">
      <c r="D550" s="43"/>
      <c r="E550" s="43"/>
      <c r="F550" s="43"/>
      <c r="G550" s="43"/>
      <c r="H550" s="43"/>
    </row>
    <row r="551" spans="4:8" ht="18" hidden="1">
      <c r="D551" s="43"/>
      <c r="E551" s="43"/>
      <c r="F551" s="43"/>
      <c r="G551" s="43"/>
      <c r="H551" s="43"/>
    </row>
    <row r="552" spans="4:8" ht="18" hidden="1">
      <c r="D552" s="43"/>
      <c r="E552" s="43"/>
      <c r="F552" s="43"/>
      <c r="G552" s="43"/>
      <c r="H552" s="43"/>
    </row>
    <row r="553" spans="4:8" ht="18" hidden="1">
      <c r="D553" s="43"/>
      <c r="E553" s="43"/>
      <c r="F553" s="43"/>
      <c r="G553" s="43"/>
      <c r="H553" s="43"/>
    </row>
    <row r="554" spans="4:8" ht="18" hidden="1">
      <c r="D554" s="43"/>
      <c r="E554" s="43"/>
      <c r="F554" s="43"/>
      <c r="G554" s="43"/>
      <c r="H554" s="43"/>
    </row>
    <row r="555" spans="4:8" ht="18" hidden="1">
      <c r="D555" s="43"/>
      <c r="E555" s="43"/>
      <c r="F555" s="43"/>
      <c r="G555" s="43"/>
      <c r="H555" s="43"/>
    </row>
    <row r="556" spans="4:8" ht="18" hidden="1">
      <c r="D556" s="43"/>
      <c r="E556" s="43"/>
      <c r="F556" s="43"/>
      <c r="G556" s="43"/>
      <c r="H556" s="43"/>
    </row>
    <row r="557" spans="4:8" ht="18" hidden="1">
      <c r="D557" s="43"/>
      <c r="E557" s="43"/>
      <c r="F557" s="43"/>
      <c r="G557" s="43"/>
      <c r="H557" s="43"/>
    </row>
    <row r="558" spans="4:8" ht="18" hidden="1">
      <c r="D558" s="43"/>
      <c r="E558" s="43"/>
      <c r="F558" s="43"/>
      <c r="G558" s="43"/>
      <c r="H558" s="43"/>
    </row>
    <row r="559" spans="4:8" ht="18" hidden="1">
      <c r="D559" s="43"/>
      <c r="E559" s="43"/>
      <c r="F559" s="43"/>
      <c r="G559" s="43"/>
      <c r="H559" s="43"/>
    </row>
    <row r="560" spans="4:8" ht="18" hidden="1">
      <c r="D560" s="43"/>
      <c r="E560" s="43"/>
      <c r="F560" s="43"/>
      <c r="G560" s="43"/>
      <c r="H560" s="43"/>
    </row>
    <row r="561" spans="4:8" ht="18" hidden="1">
      <c r="D561" s="43"/>
      <c r="E561" s="43"/>
      <c r="F561" s="43"/>
      <c r="G561" s="43"/>
      <c r="H561" s="43"/>
    </row>
    <row r="562" spans="4:8" ht="18" hidden="1">
      <c r="D562" s="43"/>
      <c r="E562" s="43"/>
      <c r="F562" s="43"/>
      <c r="G562" s="43"/>
      <c r="H562" s="43"/>
    </row>
    <row r="563" spans="4:8" ht="18" hidden="1">
      <c r="D563" s="43"/>
      <c r="E563" s="43"/>
      <c r="F563" s="43"/>
      <c r="G563" s="43"/>
      <c r="H563" s="43"/>
    </row>
    <row r="564" spans="4:8" ht="18" hidden="1">
      <c r="D564" s="43"/>
      <c r="E564" s="43"/>
      <c r="F564" s="43"/>
      <c r="G564" s="43"/>
      <c r="H564" s="43"/>
    </row>
    <row r="565" spans="4:8" ht="18" hidden="1">
      <c r="D565" s="43"/>
      <c r="E565" s="43"/>
      <c r="F565" s="43"/>
      <c r="G565" s="43"/>
      <c r="H565" s="43"/>
    </row>
    <row r="566" spans="4:8" ht="18" hidden="1">
      <c r="D566" s="43"/>
      <c r="E566" s="43"/>
      <c r="F566" s="43"/>
      <c r="G566" s="43"/>
      <c r="H566" s="43"/>
    </row>
    <row r="567" spans="4:8" ht="18" hidden="1">
      <c r="D567" s="43"/>
      <c r="E567" s="43"/>
      <c r="F567" s="43"/>
      <c r="G567" s="43"/>
      <c r="H567" s="43"/>
    </row>
    <row r="568" spans="4:8" ht="18" hidden="1">
      <c r="D568" s="43"/>
      <c r="E568" s="43"/>
      <c r="F568" s="43"/>
      <c r="G568" s="43"/>
      <c r="H568" s="43"/>
    </row>
    <row r="569" spans="4:8" ht="18" hidden="1">
      <c r="D569" s="43"/>
      <c r="E569" s="43"/>
      <c r="F569" s="43"/>
      <c r="G569" s="43"/>
      <c r="H569" s="43"/>
    </row>
    <row r="570" spans="4:8" ht="18" hidden="1">
      <c r="D570" s="43"/>
      <c r="E570" s="43"/>
      <c r="F570" s="43"/>
      <c r="G570" s="43"/>
      <c r="H570" s="43"/>
    </row>
    <row r="571" spans="4:8" ht="18" hidden="1">
      <c r="D571" s="43"/>
      <c r="E571" s="43"/>
      <c r="F571" s="43"/>
      <c r="G571" s="43"/>
      <c r="H571" s="43"/>
    </row>
    <row r="572" spans="4:8" ht="18" hidden="1">
      <c r="D572" s="43"/>
      <c r="E572" s="43"/>
      <c r="F572" s="43"/>
      <c r="G572" s="43"/>
      <c r="H572" s="43"/>
    </row>
    <row r="573" spans="4:8" ht="18" hidden="1">
      <c r="D573" s="43"/>
      <c r="E573" s="43"/>
      <c r="F573" s="43"/>
      <c r="G573" s="43"/>
      <c r="H573" s="43"/>
    </row>
    <row r="574" spans="4:8" ht="18" hidden="1">
      <c r="D574" s="43"/>
      <c r="E574" s="43"/>
      <c r="F574" s="43"/>
      <c r="G574" s="43"/>
      <c r="H574" s="43"/>
    </row>
    <row r="575" spans="4:8" ht="18" hidden="1">
      <c r="D575" s="43"/>
      <c r="E575" s="43"/>
      <c r="F575" s="43"/>
      <c r="G575" s="43"/>
      <c r="H575" s="43"/>
    </row>
    <row r="576" spans="4:8" ht="18" hidden="1">
      <c r="D576" s="43"/>
      <c r="E576" s="43"/>
      <c r="F576" s="43"/>
      <c r="G576" s="43"/>
      <c r="H576" s="43"/>
    </row>
    <row r="577" spans="4:8" ht="18" hidden="1">
      <c r="D577" s="43"/>
      <c r="E577" s="43"/>
      <c r="F577" s="43"/>
      <c r="G577" s="43"/>
      <c r="H577" s="43"/>
    </row>
    <row r="578" spans="4:8" ht="18" hidden="1">
      <c r="D578" s="43"/>
      <c r="E578" s="43"/>
      <c r="F578" s="43"/>
      <c r="G578" s="43"/>
      <c r="H578" s="43"/>
    </row>
    <row r="579" spans="4:8" ht="18" hidden="1">
      <c r="D579" s="43"/>
      <c r="E579" s="43"/>
      <c r="F579" s="43"/>
      <c r="G579" s="43"/>
      <c r="H579" s="43"/>
    </row>
    <row r="580" spans="4:8" ht="18" hidden="1">
      <c r="D580" s="43"/>
      <c r="E580" s="43"/>
      <c r="F580" s="43"/>
      <c r="G580" s="43"/>
      <c r="H580" s="43"/>
    </row>
    <row r="581" spans="4:8" ht="18" hidden="1">
      <c r="D581" s="43"/>
      <c r="E581" s="43"/>
      <c r="F581" s="43"/>
      <c r="G581" s="43"/>
      <c r="H581" s="43"/>
    </row>
    <row r="582" spans="4:8" ht="18" hidden="1">
      <c r="D582" s="43"/>
      <c r="E582" s="43"/>
      <c r="F582" s="43"/>
      <c r="G582" s="43"/>
      <c r="H582" s="43"/>
    </row>
    <row r="583" spans="4:8" ht="18" hidden="1">
      <c r="D583" s="43"/>
      <c r="E583" s="43"/>
      <c r="F583" s="43"/>
      <c r="G583" s="43"/>
      <c r="H583" s="43"/>
    </row>
    <row r="584" spans="4:8" ht="18" hidden="1">
      <c r="D584" s="43"/>
      <c r="E584" s="43"/>
      <c r="F584" s="43"/>
      <c r="G584" s="43"/>
      <c r="H584" s="43"/>
    </row>
    <row r="585" spans="4:8" ht="18" hidden="1">
      <c r="D585" s="43"/>
      <c r="E585" s="43"/>
      <c r="F585" s="43"/>
      <c r="G585" s="43"/>
      <c r="H585" s="43"/>
    </row>
    <row r="586" spans="4:8" ht="18" hidden="1">
      <c r="D586" s="43"/>
      <c r="E586" s="43"/>
      <c r="F586" s="43"/>
      <c r="G586" s="43"/>
      <c r="H586" s="43"/>
    </row>
    <row r="587" spans="4:8" ht="18" hidden="1">
      <c r="D587" s="43"/>
      <c r="E587" s="43"/>
      <c r="F587" s="43"/>
      <c r="G587" s="43"/>
      <c r="H587" s="43"/>
    </row>
    <row r="588" spans="4:8" ht="18" hidden="1">
      <c r="D588" s="43"/>
      <c r="E588" s="43"/>
      <c r="F588" s="43"/>
      <c r="G588" s="43"/>
      <c r="H588" s="43"/>
    </row>
    <row r="589" spans="4:8" ht="18" hidden="1">
      <c r="D589" s="43"/>
      <c r="E589" s="43"/>
      <c r="F589" s="43"/>
      <c r="G589" s="43"/>
      <c r="H589" s="43"/>
    </row>
    <row r="590" spans="4:8" ht="18" hidden="1">
      <c r="D590" s="43"/>
      <c r="E590" s="43"/>
      <c r="F590" s="43"/>
      <c r="G590" s="43"/>
      <c r="H590" s="43"/>
    </row>
    <row r="591" spans="4:8" ht="18" hidden="1">
      <c r="D591" s="43"/>
      <c r="E591" s="43"/>
      <c r="F591" s="43"/>
      <c r="G591" s="43"/>
      <c r="H591" s="43"/>
    </row>
    <row r="592" spans="4:8" ht="18" hidden="1">
      <c r="D592" s="43"/>
      <c r="E592" s="43"/>
      <c r="F592" s="43"/>
      <c r="G592" s="43"/>
      <c r="H592" s="43"/>
    </row>
    <row r="593" spans="4:8" ht="18" hidden="1">
      <c r="D593" s="43"/>
      <c r="E593" s="43"/>
      <c r="F593" s="43"/>
      <c r="G593" s="43"/>
      <c r="H593" s="43"/>
    </row>
    <row r="594" spans="4:8" ht="18" hidden="1">
      <c r="D594" s="43"/>
      <c r="E594" s="43"/>
      <c r="F594" s="43"/>
      <c r="G594" s="43"/>
      <c r="H594" s="43"/>
    </row>
    <row r="595" spans="4:8" ht="18" hidden="1">
      <c r="D595" s="43"/>
      <c r="E595" s="43"/>
      <c r="F595" s="43"/>
      <c r="G595" s="43"/>
      <c r="H595" s="43"/>
    </row>
    <row r="596" spans="4:8" ht="18" hidden="1">
      <c r="D596" s="43"/>
      <c r="E596" s="43"/>
      <c r="F596" s="43"/>
      <c r="G596" s="43"/>
      <c r="H596" s="43"/>
    </row>
    <row r="597" spans="4:8" ht="18" hidden="1">
      <c r="D597" s="43"/>
      <c r="E597" s="43"/>
      <c r="F597" s="43"/>
      <c r="G597" s="43"/>
      <c r="H597" s="43"/>
    </row>
    <row r="598" spans="4:8" ht="18" hidden="1">
      <c r="D598" s="43"/>
      <c r="E598" s="43"/>
      <c r="F598" s="43"/>
      <c r="G598" s="43"/>
      <c r="H598" s="43"/>
    </row>
    <row r="599" spans="4:8" ht="18" hidden="1">
      <c r="D599" s="43"/>
      <c r="E599" s="43"/>
      <c r="F599" s="43"/>
      <c r="G599" s="43"/>
      <c r="H599" s="43"/>
    </row>
    <row r="600" spans="4:8" ht="18" hidden="1">
      <c r="D600" s="43"/>
      <c r="E600" s="43"/>
      <c r="F600" s="43"/>
      <c r="G600" s="43"/>
      <c r="H600" s="43"/>
    </row>
    <row r="601" spans="4:8" ht="18" hidden="1">
      <c r="D601" s="43"/>
      <c r="E601" s="43"/>
      <c r="F601" s="43"/>
      <c r="G601" s="43"/>
      <c r="H601" s="43"/>
    </row>
    <row r="602" spans="4:8" ht="18" hidden="1">
      <c r="D602" s="43"/>
      <c r="E602" s="43"/>
      <c r="F602" s="43"/>
      <c r="G602" s="43"/>
      <c r="H602" s="43"/>
    </row>
    <row r="603" spans="4:8" ht="18" hidden="1">
      <c r="D603" s="43"/>
      <c r="E603" s="43"/>
      <c r="F603" s="43"/>
      <c r="G603" s="43"/>
      <c r="H603" s="43"/>
    </row>
    <row r="604" spans="4:8" ht="18" hidden="1">
      <c r="D604" s="43"/>
      <c r="E604" s="43"/>
      <c r="F604" s="43"/>
      <c r="G604" s="43"/>
      <c r="H604" s="43"/>
    </row>
    <row r="605" spans="4:8" ht="18" hidden="1">
      <c r="D605" s="43"/>
      <c r="E605" s="43"/>
      <c r="F605" s="43"/>
      <c r="G605" s="43"/>
      <c r="H605" s="43"/>
    </row>
    <row r="606" spans="4:8" ht="18" hidden="1">
      <c r="D606" s="43"/>
      <c r="E606" s="43"/>
      <c r="F606" s="43"/>
      <c r="G606" s="43"/>
      <c r="H606" s="43"/>
    </row>
    <row r="607" spans="4:8" ht="18" hidden="1">
      <c r="D607" s="43"/>
      <c r="E607" s="43"/>
      <c r="F607" s="43"/>
      <c r="G607" s="43"/>
      <c r="H607" s="43"/>
    </row>
    <row r="608" spans="4:8" ht="18" hidden="1">
      <c r="D608" s="43"/>
      <c r="E608" s="43"/>
      <c r="F608" s="43"/>
      <c r="G608" s="43"/>
      <c r="H608" s="43"/>
    </row>
    <row r="609" spans="4:8" ht="18" hidden="1">
      <c r="D609" s="43"/>
      <c r="E609" s="43"/>
      <c r="F609" s="43"/>
      <c r="G609" s="43"/>
      <c r="H609" s="43"/>
    </row>
    <row r="610" spans="4:8" ht="18" hidden="1">
      <c r="D610" s="43"/>
      <c r="E610" s="43"/>
      <c r="F610" s="43"/>
      <c r="G610" s="43"/>
      <c r="H610" s="43"/>
    </row>
    <row r="611" spans="4:8" ht="18" hidden="1">
      <c r="D611" s="43"/>
      <c r="E611" s="43"/>
      <c r="F611" s="43"/>
      <c r="G611" s="43"/>
      <c r="H611" s="43"/>
    </row>
    <row r="612" spans="4:8" ht="18" hidden="1">
      <c r="D612" s="43"/>
      <c r="E612" s="43"/>
      <c r="F612" s="43"/>
      <c r="G612" s="43"/>
      <c r="H612" s="43"/>
    </row>
    <row r="613" spans="4:8" ht="18" hidden="1">
      <c r="D613" s="43"/>
      <c r="E613" s="43"/>
      <c r="F613" s="43"/>
      <c r="G613" s="43"/>
      <c r="H613" s="43"/>
    </row>
    <row r="614" spans="4:8" ht="18" hidden="1">
      <c r="D614" s="43"/>
      <c r="E614" s="43"/>
      <c r="F614" s="43"/>
      <c r="G614" s="43"/>
      <c r="H614" s="43"/>
    </row>
    <row r="615" spans="4:8" ht="18" hidden="1">
      <c r="D615" s="43"/>
      <c r="E615" s="43"/>
      <c r="F615" s="43"/>
      <c r="G615" s="43"/>
      <c r="H615" s="43"/>
    </row>
    <row r="616" spans="4:8" ht="18" hidden="1">
      <c r="D616" s="43"/>
      <c r="E616" s="43"/>
      <c r="F616" s="43"/>
      <c r="G616" s="43"/>
      <c r="H616" s="43"/>
    </row>
    <row r="617" spans="4:8" ht="18" hidden="1">
      <c r="D617" s="43"/>
      <c r="E617" s="43"/>
      <c r="F617" s="43"/>
      <c r="G617" s="43"/>
      <c r="H617" s="43"/>
    </row>
    <row r="618" spans="4:8" ht="18" hidden="1">
      <c r="D618" s="43"/>
      <c r="E618" s="43"/>
      <c r="F618" s="43"/>
      <c r="G618" s="43"/>
      <c r="H618" s="43"/>
    </row>
    <row r="619" spans="4:8" ht="18" hidden="1">
      <c r="D619" s="43"/>
      <c r="E619" s="43"/>
      <c r="F619" s="43"/>
      <c r="G619" s="43"/>
      <c r="H619" s="43"/>
    </row>
    <row r="620" spans="4:8" ht="18" hidden="1">
      <c r="D620" s="43"/>
      <c r="E620" s="43"/>
      <c r="F620" s="43"/>
      <c r="G620" s="43"/>
      <c r="H620" s="43"/>
    </row>
    <row r="621" spans="4:8" ht="18" hidden="1">
      <c r="D621" s="43"/>
      <c r="E621" s="43"/>
      <c r="F621" s="43"/>
      <c r="G621" s="43"/>
      <c r="H621" s="43"/>
    </row>
    <row r="622" spans="4:8" ht="18" hidden="1">
      <c r="D622" s="43"/>
      <c r="E622" s="43"/>
      <c r="F622" s="43"/>
      <c r="G622" s="43"/>
      <c r="H622" s="43"/>
    </row>
    <row r="623" spans="4:8" ht="18" hidden="1">
      <c r="D623" s="43"/>
      <c r="E623" s="43"/>
      <c r="F623" s="43"/>
      <c r="G623" s="43"/>
      <c r="H623" s="43"/>
    </row>
    <row r="624" spans="4:8" ht="18" hidden="1">
      <c r="D624" s="43"/>
      <c r="E624" s="43"/>
      <c r="F624" s="43"/>
      <c r="G624" s="43"/>
      <c r="H624" s="43"/>
    </row>
    <row r="625" spans="4:8" ht="18" hidden="1">
      <c r="D625" s="43"/>
      <c r="E625" s="43"/>
      <c r="F625" s="43"/>
      <c r="G625" s="43"/>
      <c r="H625" s="43"/>
    </row>
    <row r="626" spans="4:8" ht="18" hidden="1">
      <c r="D626" s="43"/>
      <c r="E626" s="43"/>
      <c r="F626" s="43"/>
      <c r="G626" s="43"/>
      <c r="H626" s="43"/>
    </row>
    <row r="627" spans="4:8" ht="18" hidden="1">
      <c r="D627" s="43"/>
      <c r="E627" s="43"/>
      <c r="F627" s="43"/>
      <c r="G627" s="43"/>
      <c r="H627" s="43"/>
    </row>
    <row r="628" spans="4:8" ht="18" hidden="1">
      <c r="D628" s="43"/>
      <c r="E628" s="43"/>
      <c r="F628" s="43"/>
      <c r="G628" s="43"/>
      <c r="H628" s="43"/>
    </row>
    <row r="629" spans="4:8" ht="18" hidden="1">
      <c r="D629" s="43"/>
      <c r="E629" s="43"/>
      <c r="F629" s="43"/>
      <c r="G629" s="43"/>
      <c r="H629" s="43"/>
    </row>
    <row r="630" spans="4:8" ht="18" hidden="1">
      <c r="D630" s="43"/>
      <c r="E630" s="43"/>
      <c r="F630" s="43"/>
      <c r="G630" s="43"/>
      <c r="H630" s="43"/>
    </row>
    <row r="631" spans="4:8" ht="18" hidden="1">
      <c r="D631" s="43"/>
      <c r="E631" s="43"/>
      <c r="F631" s="43"/>
      <c r="G631" s="43"/>
      <c r="H631" s="43"/>
    </row>
    <row r="632" spans="4:8" ht="18" hidden="1">
      <c r="D632" s="43"/>
      <c r="E632" s="43"/>
      <c r="F632" s="43"/>
      <c r="G632" s="43"/>
      <c r="H632" s="43"/>
    </row>
    <row r="633" spans="4:8" ht="18" hidden="1">
      <c r="D633" s="43"/>
      <c r="E633" s="43"/>
      <c r="F633" s="43"/>
      <c r="G633" s="43"/>
      <c r="H633" s="43"/>
    </row>
    <row r="634" spans="4:8" ht="18" hidden="1">
      <c r="D634" s="43"/>
      <c r="E634" s="43"/>
      <c r="F634" s="43"/>
      <c r="G634" s="43"/>
      <c r="H634" s="43"/>
    </row>
    <row r="635" spans="4:8" ht="18" hidden="1">
      <c r="D635" s="43"/>
      <c r="E635" s="43"/>
      <c r="F635" s="43"/>
      <c r="G635" s="43"/>
      <c r="H635" s="43"/>
    </row>
    <row r="636" spans="4:8" ht="18" hidden="1">
      <c r="D636" s="43"/>
      <c r="E636" s="43"/>
      <c r="F636" s="43"/>
      <c r="G636" s="43"/>
      <c r="H636" s="43"/>
    </row>
    <row r="637" spans="4:8" ht="18" hidden="1">
      <c r="D637" s="43"/>
      <c r="E637" s="43"/>
      <c r="F637" s="43"/>
      <c r="G637" s="43"/>
      <c r="H637" s="43"/>
    </row>
    <row r="638" spans="4:8" ht="18" hidden="1">
      <c r="D638" s="43"/>
      <c r="E638" s="43"/>
      <c r="F638" s="43"/>
      <c r="G638" s="43"/>
      <c r="H638" s="43"/>
    </row>
    <row r="639" spans="4:8" ht="18" hidden="1">
      <c r="D639" s="43"/>
      <c r="E639" s="43"/>
      <c r="F639" s="43"/>
      <c r="G639" s="43"/>
      <c r="H639" s="43"/>
    </row>
    <row r="640" spans="4:8" ht="18" hidden="1">
      <c r="D640" s="43"/>
      <c r="E640" s="43"/>
      <c r="F640" s="43"/>
      <c r="G640" s="43"/>
      <c r="H640" s="43"/>
    </row>
    <row r="641" spans="4:8" ht="18" hidden="1">
      <c r="D641" s="43"/>
      <c r="E641" s="43"/>
      <c r="F641" s="43"/>
      <c r="G641" s="43"/>
      <c r="H641" s="43"/>
    </row>
    <row r="642" spans="4:8" ht="18" hidden="1">
      <c r="D642" s="43"/>
      <c r="E642" s="43"/>
      <c r="F642" s="43"/>
      <c r="G642" s="43"/>
      <c r="H642" s="43"/>
    </row>
    <row r="643" spans="4:8" ht="18" hidden="1">
      <c r="D643" s="43"/>
      <c r="E643" s="43"/>
      <c r="F643" s="43"/>
      <c r="G643" s="43"/>
      <c r="H643" s="43"/>
    </row>
    <row r="644" spans="4:8" ht="18" hidden="1">
      <c r="D644" s="43"/>
      <c r="E644" s="43"/>
      <c r="F644" s="43"/>
      <c r="G644" s="43"/>
      <c r="H644" s="43"/>
    </row>
    <row r="645" spans="4:8" ht="18" hidden="1">
      <c r="D645" s="43"/>
      <c r="E645" s="43"/>
      <c r="F645" s="43"/>
      <c r="G645" s="43"/>
      <c r="H645" s="43"/>
    </row>
    <row r="646" spans="4:8" ht="18" hidden="1">
      <c r="D646" s="43"/>
      <c r="E646" s="43"/>
      <c r="F646" s="43"/>
      <c r="G646" s="43"/>
      <c r="H646" s="43"/>
    </row>
    <row r="647" spans="4:8" ht="18" hidden="1">
      <c r="D647" s="43"/>
      <c r="E647" s="43"/>
      <c r="F647" s="43"/>
      <c r="G647" s="43"/>
      <c r="H647" s="43"/>
    </row>
    <row r="648" spans="4:8" ht="18" hidden="1">
      <c r="D648" s="43"/>
      <c r="E648" s="43"/>
      <c r="F648" s="43"/>
      <c r="G648" s="43"/>
      <c r="H648" s="43"/>
    </row>
    <row r="649" spans="4:8" ht="18" hidden="1">
      <c r="D649" s="43"/>
      <c r="E649" s="43"/>
      <c r="F649" s="43"/>
      <c r="G649" s="43"/>
      <c r="H649" s="43"/>
    </row>
    <row r="650" spans="4:8" ht="18" hidden="1">
      <c r="D650" s="43"/>
      <c r="E650" s="43"/>
      <c r="F650" s="43"/>
      <c r="G650" s="43"/>
      <c r="H650" s="43"/>
    </row>
    <row r="651" spans="4:8" ht="18" hidden="1">
      <c r="D651" s="43"/>
      <c r="E651" s="43"/>
      <c r="F651" s="43"/>
      <c r="G651" s="43"/>
      <c r="H651" s="43"/>
    </row>
    <row r="652" spans="4:8" ht="18" hidden="1">
      <c r="D652" s="43"/>
      <c r="E652" s="43"/>
      <c r="F652" s="43"/>
      <c r="G652" s="43"/>
      <c r="H652" s="43"/>
    </row>
    <row r="653" spans="4:8" ht="18" hidden="1">
      <c r="D653" s="43"/>
      <c r="E653" s="43"/>
      <c r="F653" s="43"/>
      <c r="G653" s="43"/>
      <c r="H653" s="43"/>
    </row>
    <row r="654" spans="4:8" ht="18" hidden="1">
      <c r="D654" s="43"/>
      <c r="E654" s="43"/>
      <c r="F654" s="43"/>
      <c r="G654" s="43"/>
      <c r="H654" s="43"/>
    </row>
    <row r="655" spans="4:8" ht="18" hidden="1">
      <c r="D655" s="43"/>
      <c r="E655" s="43"/>
      <c r="F655" s="43"/>
      <c r="G655" s="43"/>
      <c r="H655" s="43"/>
    </row>
    <row r="656" spans="4:8" ht="18" hidden="1">
      <c r="D656" s="43"/>
      <c r="E656" s="43"/>
      <c r="F656" s="43"/>
      <c r="G656" s="43"/>
      <c r="H656" s="43"/>
    </row>
    <row r="657" spans="4:8" ht="18" hidden="1">
      <c r="D657" s="43"/>
      <c r="E657" s="43"/>
      <c r="F657" s="43"/>
      <c r="G657" s="43"/>
      <c r="H657" s="43"/>
    </row>
    <row r="658" spans="4:8" ht="18" hidden="1">
      <c r="D658" s="43"/>
      <c r="E658" s="43"/>
      <c r="F658" s="43"/>
      <c r="G658" s="43"/>
      <c r="H658" s="43"/>
    </row>
    <row r="659" spans="4:8" ht="18" hidden="1">
      <c r="D659" s="43"/>
      <c r="E659" s="43"/>
      <c r="F659" s="43"/>
      <c r="G659" s="43"/>
      <c r="H659" s="43"/>
    </row>
    <row r="660" spans="4:8" ht="18" hidden="1">
      <c r="D660" s="43"/>
      <c r="E660" s="43"/>
      <c r="F660" s="43"/>
      <c r="G660" s="43"/>
      <c r="H660" s="43"/>
    </row>
    <row r="661" spans="4:8" ht="18" hidden="1">
      <c r="D661" s="43"/>
      <c r="E661" s="43"/>
      <c r="F661" s="43"/>
      <c r="G661" s="43"/>
      <c r="H661" s="43"/>
    </row>
    <row r="662" spans="4:8" ht="18" hidden="1">
      <c r="D662" s="43"/>
      <c r="E662" s="43"/>
      <c r="F662" s="43"/>
      <c r="G662" s="43"/>
      <c r="H662" s="43"/>
    </row>
    <row r="663" spans="4:8" ht="18" hidden="1">
      <c r="D663" s="43"/>
      <c r="E663" s="43"/>
      <c r="F663" s="43"/>
      <c r="G663" s="43"/>
      <c r="H663" s="43"/>
    </row>
    <row r="664" spans="4:8" ht="18" hidden="1">
      <c r="D664" s="43"/>
      <c r="E664" s="43"/>
      <c r="F664" s="43"/>
      <c r="G664" s="43"/>
      <c r="H664" s="43"/>
    </row>
    <row r="665" spans="4:8" ht="18" hidden="1">
      <c r="D665" s="43"/>
      <c r="E665" s="43"/>
      <c r="F665" s="43"/>
      <c r="G665" s="43"/>
      <c r="H665" s="43"/>
    </row>
    <row r="666" spans="4:8" ht="18" hidden="1">
      <c r="D666" s="43"/>
      <c r="E666" s="43"/>
      <c r="F666" s="43"/>
      <c r="G666" s="43"/>
      <c r="H666" s="43"/>
    </row>
    <row r="667" spans="4:8" ht="18" hidden="1">
      <c r="D667" s="43"/>
      <c r="E667" s="43"/>
      <c r="F667" s="43"/>
      <c r="G667" s="43"/>
      <c r="H667" s="43"/>
    </row>
    <row r="668" spans="4:8" ht="18" hidden="1">
      <c r="D668" s="43"/>
      <c r="E668" s="43"/>
      <c r="F668" s="43"/>
      <c r="G668" s="43"/>
      <c r="H668" s="43"/>
    </row>
    <row r="669" spans="4:8" ht="18" hidden="1">
      <c r="D669" s="43"/>
      <c r="E669" s="43"/>
      <c r="F669" s="43"/>
      <c r="G669" s="43"/>
      <c r="H669" s="43"/>
    </row>
    <row r="670" spans="4:8" ht="18" hidden="1">
      <c r="D670" s="43"/>
      <c r="E670" s="43"/>
      <c r="F670" s="43"/>
      <c r="G670" s="43"/>
      <c r="H670" s="43"/>
    </row>
    <row r="671" spans="4:8" ht="18" hidden="1">
      <c r="D671" s="43"/>
      <c r="E671" s="43"/>
      <c r="F671" s="43"/>
      <c r="G671" s="43"/>
      <c r="H671" s="43"/>
    </row>
    <row r="672" spans="4:8" ht="18" hidden="1">
      <c r="D672" s="43"/>
      <c r="E672" s="43"/>
      <c r="F672" s="43"/>
      <c r="G672" s="43"/>
      <c r="H672" s="43"/>
    </row>
    <row r="673" spans="4:8" ht="18" hidden="1">
      <c r="D673" s="43"/>
      <c r="E673" s="43"/>
      <c r="F673" s="43"/>
      <c r="G673" s="43"/>
      <c r="H673" s="43"/>
    </row>
    <row r="674" spans="4:8" ht="18" hidden="1">
      <c r="D674" s="43"/>
      <c r="E674" s="43"/>
      <c r="F674" s="43"/>
      <c r="G674" s="43"/>
      <c r="H674" s="43"/>
    </row>
    <row r="675" spans="4:8" ht="18" hidden="1">
      <c r="D675" s="43"/>
      <c r="E675" s="43"/>
      <c r="F675" s="43"/>
      <c r="G675" s="43"/>
      <c r="H675" s="43"/>
    </row>
    <row r="676" spans="4:8" ht="18" hidden="1">
      <c r="D676" s="43"/>
      <c r="E676" s="43"/>
      <c r="F676" s="43"/>
      <c r="G676" s="43"/>
      <c r="H676" s="43"/>
    </row>
    <row r="677" spans="4:8" ht="18" hidden="1">
      <c r="D677" s="43"/>
      <c r="E677" s="43"/>
      <c r="F677" s="43"/>
      <c r="G677" s="43"/>
      <c r="H677" s="43"/>
    </row>
    <row r="678" spans="4:8" ht="18" hidden="1">
      <c r="D678" s="43"/>
      <c r="E678" s="43"/>
      <c r="F678" s="43"/>
      <c r="G678" s="43"/>
      <c r="H678" s="43"/>
    </row>
    <row r="679" spans="4:8" ht="18" hidden="1">
      <c r="D679" s="43"/>
      <c r="E679" s="43"/>
      <c r="F679" s="43"/>
      <c r="G679" s="43"/>
      <c r="H679" s="43"/>
    </row>
    <row r="680" spans="4:8" ht="18" hidden="1">
      <c r="D680" s="43"/>
      <c r="E680" s="43"/>
      <c r="F680" s="43"/>
      <c r="G680" s="43"/>
      <c r="H680" s="43"/>
    </row>
    <row r="681" spans="4:8" ht="18" hidden="1">
      <c r="D681" s="43"/>
      <c r="E681" s="43"/>
      <c r="F681" s="43"/>
      <c r="G681" s="43"/>
      <c r="H681" s="43"/>
    </row>
    <row r="682" spans="4:8" ht="18" hidden="1">
      <c r="D682" s="43"/>
      <c r="E682" s="43"/>
      <c r="F682" s="43"/>
      <c r="G682" s="43"/>
      <c r="H682" s="43"/>
    </row>
    <row r="683" spans="4:8" ht="18" hidden="1">
      <c r="D683" s="43"/>
      <c r="E683" s="43"/>
      <c r="F683" s="43"/>
      <c r="G683" s="43"/>
      <c r="H683" s="43"/>
    </row>
    <row r="684" spans="4:8" ht="18" hidden="1">
      <c r="D684" s="43"/>
      <c r="E684" s="43"/>
      <c r="F684" s="43"/>
      <c r="G684" s="43"/>
      <c r="H684" s="43"/>
    </row>
    <row r="685" spans="4:8" ht="18" hidden="1">
      <c r="D685" s="43"/>
      <c r="E685" s="43"/>
      <c r="F685" s="43"/>
      <c r="G685" s="43"/>
      <c r="H685" s="43"/>
    </row>
    <row r="686" spans="4:8" ht="18" hidden="1">
      <c r="D686" s="43"/>
      <c r="E686" s="43"/>
      <c r="F686" s="43"/>
      <c r="G686" s="43"/>
      <c r="H686" s="43"/>
    </row>
    <row r="687" spans="4:8" ht="18" hidden="1">
      <c r="D687" s="43"/>
      <c r="E687" s="43"/>
      <c r="F687" s="43"/>
      <c r="G687" s="43"/>
      <c r="H687" s="43"/>
    </row>
    <row r="688" spans="4:8" ht="18" hidden="1">
      <c r="D688" s="43"/>
      <c r="E688" s="43"/>
      <c r="F688" s="43"/>
      <c r="G688" s="43"/>
      <c r="H688" s="43"/>
    </row>
    <row r="689" spans="4:8" ht="18" hidden="1">
      <c r="D689" s="43"/>
      <c r="E689" s="43"/>
      <c r="F689" s="43"/>
      <c r="G689" s="43"/>
      <c r="H689" s="43"/>
    </row>
    <row r="690" spans="4:8" ht="18" hidden="1">
      <c r="D690" s="43"/>
      <c r="E690" s="43"/>
      <c r="F690" s="43"/>
      <c r="G690" s="43"/>
      <c r="H690" s="43"/>
    </row>
    <row r="691" spans="4:8" ht="18" hidden="1">
      <c r="D691" s="43"/>
      <c r="E691" s="43"/>
      <c r="F691" s="43"/>
      <c r="G691" s="43"/>
      <c r="H691" s="43"/>
    </row>
    <row r="692" spans="4:8" ht="18" hidden="1">
      <c r="D692" s="43"/>
      <c r="E692" s="43"/>
      <c r="F692" s="43"/>
      <c r="G692" s="43"/>
      <c r="H692" s="43"/>
    </row>
    <row r="693" spans="4:8" ht="18" hidden="1">
      <c r="D693" s="43"/>
      <c r="E693" s="43"/>
      <c r="F693" s="43"/>
      <c r="G693" s="43"/>
      <c r="H693" s="43"/>
    </row>
    <row r="694" spans="4:8" ht="18" hidden="1">
      <c r="D694" s="43"/>
      <c r="E694" s="43"/>
      <c r="F694" s="43"/>
      <c r="G694" s="43"/>
      <c r="H694" s="43"/>
    </row>
    <row r="695" spans="4:8" ht="18" hidden="1">
      <c r="D695" s="43"/>
      <c r="E695" s="43"/>
      <c r="F695" s="43"/>
      <c r="G695" s="43"/>
      <c r="H695" s="43"/>
    </row>
    <row r="696" spans="4:8" ht="18" hidden="1">
      <c r="D696" s="43"/>
      <c r="E696" s="43"/>
      <c r="F696" s="43"/>
      <c r="G696" s="43"/>
      <c r="H696" s="43"/>
    </row>
    <row r="697" spans="4:8" ht="18" hidden="1">
      <c r="D697" s="43"/>
      <c r="E697" s="43"/>
      <c r="F697" s="43"/>
      <c r="G697" s="43"/>
      <c r="H697" s="43"/>
    </row>
    <row r="698" spans="4:8" ht="18" hidden="1">
      <c r="D698" s="43"/>
      <c r="E698" s="43"/>
      <c r="F698" s="43"/>
      <c r="G698" s="43"/>
      <c r="H698" s="43"/>
    </row>
    <row r="699" spans="4:8" ht="18" hidden="1">
      <c r="D699" s="43"/>
      <c r="E699" s="43"/>
      <c r="F699" s="43"/>
      <c r="G699" s="43"/>
      <c r="H699" s="43"/>
    </row>
    <row r="700" spans="4:8" ht="18" hidden="1">
      <c r="D700" s="43"/>
      <c r="E700" s="43"/>
      <c r="F700" s="43"/>
      <c r="G700" s="43"/>
      <c r="H700" s="43"/>
    </row>
    <row r="701" spans="4:8" ht="18" hidden="1">
      <c r="D701" s="43"/>
      <c r="E701" s="43"/>
      <c r="F701" s="43"/>
      <c r="G701" s="43"/>
      <c r="H701" s="43"/>
    </row>
    <row r="702" spans="4:8" ht="18" hidden="1">
      <c r="D702" s="43"/>
      <c r="E702" s="43"/>
      <c r="F702" s="43"/>
      <c r="G702" s="43"/>
      <c r="H702" s="43"/>
    </row>
    <row r="703" spans="4:8" ht="18" hidden="1">
      <c r="D703" s="43"/>
      <c r="E703" s="43"/>
      <c r="F703" s="43"/>
      <c r="G703" s="43"/>
      <c r="H703" s="43"/>
    </row>
    <row r="704" spans="4:8" ht="18" hidden="1">
      <c r="D704" s="43"/>
      <c r="E704" s="43"/>
      <c r="F704" s="43"/>
      <c r="G704" s="43"/>
      <c r="H704" s="43"/>
    </row>
    <row r="705" spans="4:8" ht="18" hidden="1">
      <c r="D705" s="43"/>
      <c r="E705" s="43"/>
      <c r="F705" s="43"/>
      <c r="G705" s="43"/>
      <c r="H705" s="43"/>
    </row>
    <row r="706" spans="4:8" ht="18" hidden="1">
      <c r="D706" s="43"/>
      <c r="E706" s="43"/>
      <c r="F706" s="43"/>
      <c r="G706" s="43"/>
      <c r="H706" s="43"/>
    </row>
    <row r="707" spans="4:8" ht="18" hidden="1">
      <c r="D707" s="43"/>
      <c r="E707" s="43"/>
      <c r="F707" s="43"/>
      <c r="G707" s="43"/>
      <c r="H707" s="43"/>
    </row>
    <row r="708" spans="4:8" ht="18" hidden="1">
      <c r="D708" s="43"/>
      <c r="E708" s="43"/>
      <c r="F708" s="43"/>
      <c r="G708" s="43"/>
      <c r="H708" s="43"/>
    </row>
    <row r="709" spans="4:8" ht="18" hidden="1">
      <c r="D709" s="43"/>
      <c r="E709" s="43"/>
      <c r="F709" s="43"/>
      <c r="G709" s="43"/>
      <c r="H709" s="43"/>
    </row>
    <row r="710" spans="4:8" ht="18" hidden="1">
      <c r="D710" s="43"/>
      <c r="E710" s="43"/>
      <c r="F710" s="43"/>
      <c r="G710" s="43"/>
      <c r="H710" s="43"/>
    </row>
    <row r="711" spans="4:8" ht="18" hidden="1">
      <c r="D711" s="43"/>
      <c r="E711" s="43"/>
      <c r="F711" s="43"/>
      <c r="G711" s="43"/>
      <c r="H711" s="43"/>
    </row>
    <row r="712" spans="4:8" ht="18" hidden="1">
      <c r="D712" s="43"/>
      <c r="E712" s="43"/>
      <c r="F712" s="43"/>
      <c r="G712" s="43"/>
      <c r="H712" s="43"/>
    </row>
    <row r="713" spans="4:8" ht="18" hidden="1">
      <c r="D713" s="43"/>
      <c r="E713" s="43"/>
      <c r="F713" s="43"/>
      <c r="G713" s="43"/>
      <c r="H713" s="43"/>
    </row>
    <row r="714" spans="4:8" ht="18" hidden="1">
      <c r="D714" s="43"/>
      <c r="E714" s="43"/>
      <c r="F714" s="43"/>
      <c r="G714" s="43"/>
      <c r="H714" s="43"/>
    </row>
    <row r="715" spans="4:8" ht="18" hidden="1">
      <c r="D715" s="43"/>
      <c r="E715" s="43"/>
      <c r="F715" s="43"/>
      <c r="G715" s="43"/>
      <c r="H715" s="43"/>
    </row>
    <row r="716" spans="4:8" ht="18" hidden="1">
      <c r="D716" s="43"/>
      <c r="E716" s="43"/>
      <c r="F716" s="43"/>
      <c r="G716" s="43"/>
      <c r="H716" s="43"/>
    </row>
    <row r="717" spans="4:8" ht="18" hidden="1">
      <c r="D717" s="43"/>
      <c r="E717" s="43"/>
      <c r="F717" s="43"/>
      <c r="G717" s="43"/>
      <c r="H717" s="43"/>
    </row>
    <row r="718" spans="4:8" ht="18" hidden="1">
      <c r="D718" s="43"/>
      <c r="E718" s="43"/>
      <c r="F718" s="43"/>
      <c r="G718" s="43"/>
      <c r="H718" s="43"/>
    </row>
    <row r="719" spans="4:8" ht="18" hidden="1">
      <c r="D719" s="43"/>
      <c r="E719" s="43"/>
      <c r="F719" s="43"/>
      <c r="G719" s="43"/>
      <c r="H719" s="43"/>
    </row>
    <row r="720" spans="4:8" ht="18" hidden="1">
      <c r="D720" s="43"/>
      <c r="E720" s="43"/>
      <c r="F720" s="43"/>
      <c r="G720" s="43"/>
      <c r="H720" s="43"/>
    </row>
    <row r="721" spans="4:8" ht="18" hidden="1">
      <c r="D721" s="43"/>
      <c r="E721" s="43"/>
      <c r="F721" s="43"/>
      <c r="G721" s="43"/>
      <c r="H721" s="43"/>
    </row>
    <row r="722" spans="4:8" ht="18" hidden="1">
      <c r="D722" s="43"/>
      <c r="E722" s="43"/>
      <c r="F722" s="43"/>
      <c r="G722" s="43"/>
      <c r="H722" s="43"/>
    </row>
    <row r="723" spans="4:8" ht="18" hidden="1">
      <c r="D723" s="43"/>
      <c r="E723" s="43"/>
      <c r="F723" s="43"/>
      <c r="G723" s="43"/>
      <c r="H723" s="43"/>
    </row>
    <row r="724" spans="4:8" hidden="1"/>
    <row r="725" spans="4:8" hidden="1"/>
    <row r="726" spans="4:8" hidden="1"/>
  </sheetData>
  <mergeCells count="6">
    <mergeCell ref="B18:H18"/>
    <mergeCell ref="B2:E3"/>
    <mergeCell ref="F2:H2"/>
    <mergeCell ref="F3:H3"/>
    <mergeCell ref="B5:E5"/>
    <mergeCell ref="F5:G5"/>
  </mergeCells>
  <conditionalFormatting sqref="D46:H414">
    <cfRule type="expression" dxfId="39" priority="60">
      <formula>$D$7="Rupee (₹)"</formula>
    </cfRule>
  </conditionalFormatting>
  <conditionalFormatting sqref="D46:H414">
    <cfRule type="expression" dxfId="38" priority="59">
      <formula>$D$7="Pound (£)"</formula>
    </cfRule>
  </conditionalFormatting>
  <conditionalFormatting sqref="D46:H414">
    <cfRule type="expression" dxfId="37" priority="58">
      <formula>$D$7="Euro (€)"</formula>
    </cfRule>
  </conditionalFormatting>
  <conditionalFormatting sqref="D46:H414">
    <cfRule type="expression" dxfId="36" priority="57">
      <formula>$D$7="Yen (¥)"</formula>
    </cfRule>
  </conditionalFormatting>
  <conditionalFormatting sqref="D46:H414">
    <cfRule type="expression" dxfId="35" priority="56">
      <formula>$D$7="No"</formula>
    </cfRule>
  </conditionalFormatting>
  <conditionalFormatting sqref="D20:F29">
    <cfRule type="expression" dxfId="34" priority="15">
      <formula>#REF!="Rupee (₹)"</formula>
    </cfRule>
  </conditionalFormatting>
  <conditionalFormatting sqref="D20:F29">
    <cfRule type="expression" dxfId="33" priority="14">
      <formula>#REF!="Pound (£)"</formula>
    </cfRule>
  </conditionalFormatting>
  <conditionalFormatting sqref="D20:F29">
    <cfRule type="expression" dxfId="32" priority="13">
      <formula>#REF!="Euro (€)"</formula>
    </cfRule>
  </conditionalFormatting>
  <conditionalFormatting sqref="D20:F29">
    <cfRule type="expression" dxfId="31" priority="12">
      <formula>#REF!="Yen (¥)"</formula>
    </cfRule>
  </conditionalFormatting>
  <conditionalFormatting sqref="D20:F29">
    <cfRule type="expression" dxfId="30" priority="11">
      <formula>#REF!="No Currency"</formula>
    </cfRule>
  </conditionalFormatting>
  <conditionalFormatting sqref="E7">
    <cfRule type="expression" dxfId="29" priority="45">
      <formula>#REF!="Rupee (₹)"</formula>
    </cfRule>
  </conditionalFormatting>
  <conditionalFormatting sqref="E7">
    <cfRule type="expression" dxfId="28" priority="44">
      <formula>#REF!="Pound (£)"</formula>
    </cfRule>
  </conditionalFormatting>
  <conditionalFormatting sqref="E7">
    <cfRule type="expression" dxfId="27" priority="43">
      <formula>#REF!="Euro (€)"</formula>
    </cfRule>
  </conditionalFormatting>
  <conditionalFormatting sqref="E7">
    <cfRule type="expression" dxfId="26" priority="42">
      <formula>#REF!="Yen (¥)"</formula>
    </cfRule>
  </conditionalFormatting>
  <conditionalFormatting sqref="E7">
    <cfRule type="expression" dxfId="25" priority="41">
      <formula>#REF!="No Currency"</formula>
    </cfRule>
  </conditionalFormatting>
  <conditionalFormatting sqref="F7">
    <cfRule type="expression" dxfId="24" priority="40">
      <formula>#REF!="Rupee (₹)"</formula>
    </cfRule>
  </conditionalFormatting>
  <conditionalFormatting sqref="F7">
    <cfRule type="expression" dxfId="23" priority="39">
      <formula>#REF!="Pound (£)"</formula>
    </cfRule>
  </conditionalFormatting>
  <conditionalFormatting sqref="F7">
    <cfRule type="expression" dxfId="22" priority="38">
      <formula>#REF!="Euro (€)"</formula>
    </cfRule>
  </conditionalFormatting>
  <conditionalFormatting sqref="F7">
    <cfRule type="expression" dxfId="21" priority="37">
      <formula>#REF!="Yen (¥)"</formula>
    </cfRule>
  </conditionalFormatting>
  <conditionalFormatting sqref="F7">
    <cfRule type="expression" dxfId="20" priority="36">
      <formula>#REF!="No Currency"</formula>
    </cfRule>
  </conditionalFormatting>
  <conditionalFormatting sqref="E8:E16">
    <cfRule type="expression" dxfId="19" priority="35">
      <formula>#REF!="Rupee (₹)"</formula>
    </cfRule>
  </conditionalFormatting>
  <conditionalFormatting sqref="E8:E16">
    <cfRule type="expression" dxfId="18" priority="34">
      <formula>#REF!="Pound (£)"</formula>
    </cfRule>
  </conditionalFormatting>
  <conditionalFormatting sqref="E8:E16">
    <cfRule type="expression" dxfId="17" priority="33">
      <formula>#REF!="Euro (€)"</formula>
    </cfRule>
  </conditionalFormatting>
  <conditionalFormatting sqref="E8:E16">
    <cfRule type="expression" dxfId="16" priority="32">
      <formula>#REF!="Yen (¥)"</formula>
    </cfRule>
  </conditionalFormatting>
  <conditionalFormatting sqref="E8:E16">
    <cfRule type="expression" dxfId="15" priority="31">
      <formula>#REF!="No Currency"</formula>
    </cfRule>
  </conditionalFormatting>
  <conditionalFormatting sqref="F8:F16">
    <cfRule type="expression" dxfId="14" priority="30">
      <formula>#REF!="Rupee (₹)"</formula>
    </cfRule>
  </conditionalFormatting>
  <conditionalFormatting sqref="F8:F16">
    <cfRule type="expression" dxfId="13" priority="29">
      <formula>#REF!="Pound (£)"</formula>
    </cfRule>
  </conditionalFormatting>
  <conditionalFormatting sqref="F8:F16">
    <cfRule type="expression" dxfId="12" priority="28">
      <formula>#REF!="Euro (€)"</formula>
    </cfRule>
  </conditionalFormatting>
  <conditionalFormatting sqref="F8:F16">
    <cfRule type="expression" dxfId="11" priority="27">
      <formula>#REF!="Yen (¥)"</formula>
    </cfRule>
  </conditionalFormatting>
  <conditionalFormatting sqref="F8:F16">
    <cfRule type="expression" dxfId="10" priority="26">
      <formula>#REF!="No Currency"</formula>
    </cfRule>
  </conditionalFormatting>
  <conditionalFormatting sqref="E7:F16 E20:G29">
    <cfRule type="expression" dxfId="9" priority="1">
      <formula>$H$5="No"</formula>
    </cfRule>
    <cfRule type="expression" dxfId="8" priority="2">
      <formula>$H$5="Yen (¥)"</formula>
    </cfRule>
    <cfRule type="expression" dxfId="7" priority="3">
      <formula>$H$5="Rupee (₹)"</formula>
    </cfRule>
    <cfRule type="expression" dxfId="6" priority="4">
      <formula>$H$5="Euro (€)"</formula>
    </cfRule>
    <cfRule type="expression" dxfId="5" priority="5">
      <formula>$H$5="Pound (£)"</formula>
    </cfRule>
  </conditionalFormatting>
  <dataValidations count="3">
    <dataValidation type="list" showInputMessage="1" showErrorMessage="1" sqref="H5">
      <formula1>"Dollar ($), Pound (£), Euro (€), Rupee (₹), Yen (¥), No"</formula1>
    </dataValidation>
    <dataValidation type="list" allowBlank="1" showInputMessage="1" showErrorMessage="1" sqref="I5">
      <formula1>OFFSET(C7,1,0,MAX(B7:B16),1)</formula1>
    </dataValidation>
    <dataValidation type="list" allowBlank="1" showInputMessage="1" showErrorMessage="1" sqref="I7">
      <formula1>BName</formula1>
    </dataValidation>
  </dataValidations>
  <pageMargins left="0.39370078740157483" right="0.39370078740157483" top="0.39370078740157483" bottom="0.39370078740157483" header="0" footer="0"/>
  <pageSetup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XFD713"/>
  <sheetViews>
    <sheetView showGridLines="0" zoomScaleNormal="100" workbookViewId="0">
      <selection activeCell="B2" sqref="B2:E3"/>
    </sheetView>
  </sheetViews>
  <sheetFormatPr defaultColWidth="0" defaultRowHeight="17.399999999999999" zeroHeight="1"/>
  <cols>
    <col min="1" max="1" width="1.796875" style="23" customWidth="1"/>
    <col min="2" max="2" width="9.3984375" style="23" customWidth="1"/>
    <col min="3" max="3" width="17.3984375" style="23" customWidth="1"/>
    <col min="4" max="4" width="17.69921875" style="23" bestFit="1" customWidth="1"/>
    <col min="5" max="5" width="17.19921875" style="23" customWidth="1"/>
    <col min="6" max="6" width="17.796875" style="23" customWidth="1"/>
    <col min="7" max="7" width="20.09765625" style="23" customWidth="1"/>
    <col min="8" max="8" width="19.5" style="23" customWidth="1"/>
    <col min="9" max="9" width="1.3984375" style="23" customWidth="1"/>
    <col min="10" max="10" width="1.8984375" style="23" hidden="1" customWidth="1"/>
    <col min="11" max="11" width="8.69921875" style="23" hidden="1" customWidth="1"/>
    <col min="12" max="13" width="7.5" style="23" hidden="1" customWidth="1"/>
    <col min="14" max="22" width="0" style="23" hidden="1" customWidth="1"/>
    <col min="23" max="16371" width="8.796875" style="23" hidden="1"/>
    <col min="16372" max="16382" width="0" style="23" hidden="1"/>
    <col min="16383" max="16383" width="1.19921875" style="23" hidden="1" customWidth="1"/>
    <col min="16384" max="16384" width="1.69921875" style="23" hidden="1" customWidth="1"/>
  </cols>
  <sheetData>
    <row r="1" spans="1:22" ht="10.199999999999999" customHeight="1">
      <c r="B1" s="24"/>
      <c r="C1" s="25"/>
      <c r="D1" s="25"/>
      <c r="E1" s="25"/>
      <c r="F1" s="25"/>
      <c r="G1" s="25"/>
      <c r="H1" s="25"/>
      <c r="I1" s="5" t="s">
        <v>4</v>
      </c>
      <c r="K1" s="26"/>
    </row>
    <row r="2" spans="1:22" ht="38.4" customHeight="1">
      <c r="B2" s="74" t="s">
        <v>6</v>
      </c>
      <c r="C2" s="74"/>
      <c r="D2" s="74"/>
      <c r="E2" s="74"/>
      <c r="F2" s="74" t="s">
        <v>7</v>
      </c>
      <c r="G2" s="74"/>
      <c r="H2" s="74"/>
    </row>
    <row r="3" spans="1:22" ht="23.4">
      <c r="B3" s="78"/>
      <c r="C3" s="78"/>
      <c r="D3" s="78"/>
      <c r="E3" s="78"/>
      <c r="F3" s="75" t="s">
        <v>36</v>
      </c>
      <c r="G3" s="75"/>
      <c r="H3" s="75"/>
      <c r="K3" s="26"/>
    </row>
    <row r="4" spans="1:22" ht="18">
      <c r="B4" s="80"/>
      <c r="C4" s="80"/>
      <c r="D4" s="28"/>
      <c r="E4" s="28"/>
      <c r="F4" s="28"/>
      <c r="G4" s="28"/>
      <c r="H4" s="28"/>
      <c r="I4" s="5"/>
      <c r="J4" s="5"/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>
      <c r="B5" s="81" t="s">
        <v>57</v>
      </c>
      <c r="C5" s="81"/>
      <c r="D5" s="82" t="s">
        <v>50</v>
      </c>
      <c r="E5" s="83"/>
      <c r="F5" s="84" t="s">
        <v>58</v>
      </c>
      <c r="G5" s="85"/>
      <c r="H5" s="66">
        <f ca="1">LOOKUP(2,1/(C32:C402&lt;&gt;""),C32:C402)</f>
        <v>53083</v>
      </c>
      <c r="I5" s="5"/>
      <c r="J5" s="5"/>
      <c r="K5" s="26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8">
      <c r="B6" s="64"/>
      <c r="C6" s="64"/>
      <c r="D6" s="28"/>
      <c r="E6" s="28"/>
      <c r="F6" s="28"/>
      <c r="G6" s="28"/>
      <c r="H6" s="28"/>
      <c r="I6" s="5"/>
      <c r="J6" s="5"/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">
      <c r="B7" s="79" t="s">
        <v>60</v>
      </c>
      <c r="C7" s="79"/>
      <c r="D7" s="79"/>
      <c r="E7" s="22"/>
      <c r="F7" s="79" t="s">
        <v>8</v>
      </c>
      <c r="G7" s="79"/>
      <c r="H7" s="79"/>
      <c r="K7" s="26"/>
    </row>
    <row r="8" spans="1:22" ht="18">
      <c r="A8" s="5"/>
      <c r="B8" s="84" t="s">
        <v>0</v>
      </c>
      <c r="C8" s="85"/>
      <c r="D8" s="68" t="str">
        <f>VLOOKUP("*",'Loan Comparison Calculator'!H5,1,FALSE)</f>
        <v>Rupee (₹)</v>
      </c>
      <c r="E8" s="69"/>
      <c r="F8" s="84" t="s">
        <v>33</v>
      </c>
      <c r="G8" s="85"/>
      <c r="H8" s="30">
        <f ca="1">IF(H10="","",PMT($D$10/Details!$B$6,IF($D$14="",$H$10,IF($D$14&gt;0,$H$10-($D$14*Details!$B$6),$H$10)),-$D$9))</f>
        <v>49918.994348474749</v>
      </c>
      <c r="I8" s="31"/>
      <c r="J8" s="5"/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>
      <c r="A9" s="5"/>
      <c r="B9" s="84" t="s">
        <v>9</v>
      </c>
      <c r="C9" s="85"/>
      <c r="D9" s="30">
        <f ca="1">INDIRECT(ADDRESS(INDEX({7;8;9;10;11;12;13;14;15;16},MATCH(D5,'Loan Comparison Calculator'!$C$20:$C$29,0)),5,1,,"Loan Comparison Calculator")) + INDIRECT(ADDRESS(INDEX({7;8;9;10;11;12;13;14;15;16},MATCH(D5,'Loan Comparison Calculator'!$C$20:$C$29,0)),6,1,,"Loan Comparison Calculator"))</f>
        <v>5000000</v>
      </c>
      <c r="E9" s="69"/>
      <c r="F9" s="84" t="s">
        <v>32</v>
      </c>
      <c r="G9" s="85"/>
      <c r="H9" s="30" t="str">
        <f>IF($D$14="","",IF($D$14&gt;0,$D$9*($D$10/Details!$B$6),""))</f>
        <v/>
      </c>
      <c r="I9" s="5"/>
      <c r="J9" s="5"/>
      <c r="K9" s="26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>
      <c r="A10" s="5"/>
      <c r="B10" s="84" t="s">
        <v>2</v>
      </c>
      <c r="C10" s="85"/>
      <c r="D10" s="33">
        <f ca="1">INDIRECT(ADDRESS(INDEX({7;8;9;10;11;12;13;14;15;16},MATCH(D5,'Loan Comparison Calculator'!$C$20:$C$29,0)),7,1,,"Loan Comparison Calculator"))</f>
        <v>0.105</v>
      </c>
      <c r="E10" s="29"/>
      <c r="F10" s="84" t="s">
        <v>34</v>
      </c>
      <c r="G10" s="85"/>
      <c r="H10" s="32">
        <f ca="1">D11*Details!$B$6</f>
        <v>240</v>
      </c>
      <c r="I10" s="34"/>
      <c r="J10" s="5"/>
      <c r="K10" s="2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>
      <c r="A11" s="5"/>
      <c r="B11" s="84" t="s">
        <v>3</v>
      </c>
      <c r="C11" s="85"/>
      <c r="D11" s="32">
        <f ca="1">INDIRECT(ADDRESS(INDEX({7;8;9;10;11;12;13;14;15;16},MATCH(D5,'Loan Comparison Calculator'!$C$20:$C$29,0)),8,1,,"Loan Comparison Calculator"))</f>
        <v>20</v>
      </c>
      <c r="E11" s="29"/>
      <c r="F11" s="84" t="s">
        <v>35</v>
      </c>
      <c r="G11" s="85"/>
      <c r="H11" s="32" t="str">
        <f ca="1">IF($H$12="","",COUNT($B$34:$B$401))</f>
        <v/>
      </c>
      <c r="I11" s="34"/>
      <c r="J11" s="5"/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">
      <c r="A12" s="5"/>
      <c r="B12" s="84" t="s">
        <v>21</v>
      </c>
      <c r="C12" s="85"/>
      <c r="D12" s="32" t="s">
        <v>29</v>
      </c>
      <c r="E12" s="70"/>
      <c r="F12" s="84" t="s">
        <v>11</v>
      </c>
      <c r="G12" s="85"/>
      <c r="H12" s="30" t="str">
        <f ca="1">IF($H$10="","",IF(SUM($G$34:$G$400)&lt;=0, "",SUM($G$34:$G$400)))</f>
        <v/>
      </c>
      <c r="I12" s="5"/>
      <c r="J12" s="5"/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">
      <c r="A13" s="5"/>
      <c r="B13" s="84" t="s">
        <v>12</v>
      </c>
      <c r="C13" s="85"/>
      <c r="D13" s="66">
        <f ca="1">INDIRECT(ADDRESS(INDEX({7;8;9;10;11;12;13;14;15;16},MATCH(D5,'Loan Comparison Calculator'!$C$20:$C$29,0)),4,1,,"Loan Comparison Calculator"))</f>
        <v>45809</v>
      </c>
      <c r="E13" s="70"/>
      <c r="F13" s="84" t="s">
        <v>10</v>
      </c>
      <c r="G13" s="85"/>
      <c r="H13" s="30">
        <f ca="1">(IF($H$10="","",SUM($F$34:$F$400)))</f>
        <v>6980558.6436339533</v>
      </c>
      <c r="I13" s="5"/>
      <c r="J13" s="5"/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">
      <c r="A14" s="5"/>
      <c r="B14" s="84" t="s">
        <v>31</v>
      </c>
      <c r="C14" s="85"/>
      <c r="D14" s="32">
        <v>0</v>
      </c>
      <c r="E14" s="29"/>
      <c r="F14" s="86" t="s">
        <v>13</v>
      </c>
      <c r="G14" s="87"/>
      <c r="H14" s="30">
        <f ca="1">IF($H$10="","",SUM($D$9,$H$12,$H$13))</f>
        <v>11980558.643633954</v>
      </c>
      <c r="I14" s="5"/>
      <c r="J14" s="5"/>
      <c r="K14" s="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">
      <c r="A15" s="5"/>
      <c r="E15" s="29"/>
      <c r="I15" s="5"/>
      <c r="J15" s="5"/>
      <c r="K15" s="2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8">
      <c r="B16" s="9"/>
    </row>
    <row r="17" spans="2:10">
      <c r="B17" s="24"/>
      <c r="C17" s="25"/>
      <c r="D17" s="25"/>
    </row>
    <row r="18" spans="2:10">
      <c r="B18" s="24"/>
      <c r="C18" s="25"/>
      <c r="D18" s="25"/>
    </row>
    <row r="19" spans="2:10">
      <c r="B19" s="24"/>
      <c r="C19" s="25"/>
      <c r="D19" s="25"/>
      <c r="J19" s="35"/>
    </row>
    <row r="20" spans="2:10">
      <c r="B20" s="24"/>
      <c r="C20" s="25"/>
      <c r="D20" s="25"/>
    </row>
    <row r="21" spans="2:10">
      <c r="B21" s="24"/>
      <c r="C21" s="25"/>
      <c r="D21" s="25"/>
    </row>
    <row r="22" spans="2:10">
      <c r="B22" s="24"/>
      <c r="C22" s="25"/>
      <c r="D22" s="25"/>
    </row>
    <row r="23" spans="2:10">
      <c r="B23" s="24"/>
      <c r="C23" s="25"/>
      <c r="D23" s="25"/>
    </row>
    <row r="24" spans="2:10">
      <c r="B24" s="24"/>
      <c r="C24" s="25"/>
      <c r="D24" s="25"/>
    </row>
    <row r="25" spans="2:10">
      <c r="B25" s="24"/>
      <c r="C25" s="25"/>
      <c r="D25" s="25"/>
    </row>
    <row r="26" spans="2:10">
      <c r="B26" s="24"/>
      <c r="C26" s="25"/>
      <c r="D26" s="25"/>
    </row>
    <row r="27" spans="2:10">
      <c r="B27" s="24"/>
      <c r="C27" s="25"/>
      <c r="D27" s="25"/>
    </row>
    <row r="28" spans="2:10">
      <c r="B28" s="24"/>
      <c r="C28" s="25"/>
      <c r="D28" s="25"/>
    </row>
    <row r="29" spans="2:10">
      <c r="B29" s="24"/>
      <c r="C29" s="25"/>
      <c r="D29" s="25"/>
    </row>
    <row r="30" spans="2:10">
      <c r="B30" s="24"/>
      <c r="C30" s="25"/>
      <c r="D30" s="25"/>
    </row>
    <row r="31" spans="2:10">
      <c r="B31" s="24"/>
      <c r="C31" s="25"/>
      <c r="D31" s="25"/>
    </row>
    <row r="32" spans="2:10" ht="18">
      <c r="B32" s="9"/>
    </row>
    <row r="33" spans="2:10" ht="16.8" customHeight="1">
      <c r="B33" s="36" t="s">
        <v>14</v>
      </c>
      <c r="C33" s="37" t="s">
        <v>15</v>
      </c>
      <c r="D33" s="37" t="s">
        <v>16</v>
      </c>
      <c r="E33" s="37" t="s">
        <v>17</v>
      </c>
      <c r="F33" s="37" t="s">
        <v>18</v>
      </c>
      <c r="G33" s="37" t="s">
        <v>19</v>
      </c>
      <c r="H33" s="37" t="s">
        <v>20</v>
      </c>
      <c r="J33" s="38"/>
    </row>
    <row r="34" spans="2:10" ht="18">
      <c r="B34" s="39">
        <f ca="1">IF(H10&gt;0, 1, "")</f>
        <v>1</v>
      </c>
      <c r="C34" s="40">
        <f ca="1">IF(B33:B397&lt;&gt;"",IF(Details!$B$6=26,IF(B34=1,$D$13,C33+14),IF(Details!$B$6=52,IF(B34=1,$D$13,C33+7),DATE(YEAR($D$13),MONTH($D$13)+(B34-1)*Details!$B$7,IF(Details!$B$6=24,IF(1-MOD(B34,2)=1,DAY($D$13)+14,DAY($D$13)),DAY($D$13))))),"")</f>
        <v>45809</v>
      </c>
      <c r="D34" s="41">
        <f ca="1">IF(B34="","",IF(B34&lt;=$D$14*Details!$B$6,$H$9,$H$8))</f>
        <v>49918.994348474749</v>
      </c>
      <c r="E34" s="41">
        <f ca="1">IF(B34="","",IF(H33&lt;$H$8,D34,D34-F34))</f>
        <v>6168.9943484747564</v>
      </c>
      <c r="F34" s="41">
        <f ca="1">IF(B34="","",$D$10/Details!$B$6*$D$9)</f>
        <v>43749.999999999993</v>
      </c>
      <c r="G34" s="41"/>
      <c r="H34" s="41">
        <f ca="1">IF(E34="","",$D$9-E34-G34)</f>
        <v>4993831.0056515252</v>
      </c>
      <c r="J34" s="38"/>
    </row>
    <row r="35" spans="2:10" ht="18">
      <c r="B35" s="39">
        <f t="shared" ref="B35:B98" ca="1" si="0">IF(B34&lt;$H$10,IF(H34&gt;0,B34+1,""),"")</f>
        <v>2</v>
      </c>
      <c r="C35" s="40">
        <f ca="1">IF(B34:B400&lt;&gt;"",IF(Details!$B$6=26,IF(B35=1,$D$13,C34+14),IF(Details!$B$6=52,IF(B35=1,$D$13,C34+7),DATE(YEAR($D$13),MONTH($D$13)+(B35-1)*Details!$B$7,IF(Details!$B$6=24,IF(1-MOD(B35,2)=1,DAY($D$13)+14,DAY($D$13)),DAY($D$13))))),"")</f>
        <v>45839</v>
      </c>
      <c r="D35" s="41">
        <f ca="1">IF(B35="","",IF(B35&lt;=$D$14*Details!$B$6,H34*($D$10/Details!$B$6),IF(H34&lt;$H$8,H34,$H$8)))</f>
        <v>49918.994348474749</v>
      </c>
      <c r="E35" s="41">
        <f ca="1">IF(B35="","",IF(H34&lt;D35,D35,D35-F35))</f>
        <v>6222.973049023909</v>
      </c>
      <c r="F35" s="41">
        <f ca="1">IF(B35="","",$D$10/Details!$B$6*H34)</f>
        <v>43696.02129945084</v>
      </c>
      <c r="G35" s="41"/>
      <c r="H35" s="41">
        <f ca="1">IF(E35="","",IF(H34-E35-G35&lt;0, 0, H34-E35-G35))</f>
        <v>4987608.0326025011</v>
      </c>
    </row>
    <row r="36" spans="2:10" ht="18">
      <c r="B36" s="39">
        <f t="shared" ca="1" si="0"/>
        <v>3</v>
      </c>
      <c r="C36" s="40">
        <f ca="1">IF(B35:B401&lt;&gt;"",IF(Details!$B$6=26,IF(B36=1,$D$13,C35+14),IF(Details!$B$6=52,IF(B36=1,$D$13,C35+7),DATE(YEAR($D$13),MONTH($D$13)+(B36-1)*Details!$B$7,IF(Details!$B$6=24,IF(1-MOD(B36,2)=1,DAY($D$13)+14,DAY($D$13)),DAY($D$13))))),"")</f>
        <v>45870</v>
      </c>
      <c r="D36" s="41">
        <f ca="1">IF(B36="","",IF(B36&lt;=$D$14*Details!$B$6,H35*($D$10/Details!$B$6),IF(H35&lt;$H$8,H35,$H$8)))</f>
        <v>49918.994348474749</v>
      </c>
      <c r="E36" s="41">
        <f t="shared" ref="E36:E99" ca="1" si="1">IF(B36="","",IF(H35&lt;$H$8,D36,D36-F36))</f>
        <v>6277.4240632028668</v>
      </c>
      <c r="F36" s="41">
        <f ca="1">IF(B36="","",$D$10/Details!$B$6*H35)</f>
        <v>43641.570285271882</v>
      </c>
      <c r="G36" s="41"/>
      <c r="H36" s="41">
        <f t="shared" ref="H36:H99" ca="1" si="2">IF(E36="","",IF(H35-E36-G36&lt;0, 0, H35-E36-G36))</f>
        <v>4981330.6085392982</v>
      </c>
    </row>
    <row r="37" spans="2:10" ht="18">
      <c r="B37" s="39">
        <f t="shared" ca="1" si="0"/>
        <v>4</v>
      </c>
      <c r="C37" s="40">
        <f ca="1">IF(B36:B402&lt;&gt;"",IF(Details!$B$6=26,IF(B37=1,$D$13,C36+14),IF(Details!$B$6=52,IF(B37=1,$D$13,C36+7),DATE(YEAR($D$13),MONTH($D$13)+(B37-1)*Details!$B$7,IF(Details!$B$6=24,IF(1-MOD(B37,2)=1,DAY($D$13)+14,DAY($D$13)),DAY($D$13))))),"")</f>
        <v>45901</v>
      </c>
      <c r="D37" s="41">
        <f ca="1">IF(B37="","",IF(B37&lt;=$D$14*Details!$B$6,H36*($D$10/Details!$B$6),IF(H36&lt;$H$8,H36,$H$8)))</f>
        <v>49918.994348474749</v>
      </c>
      <c r="E37" s="41">
        <f t="shared" ca="1" si="1"/>
        <v>6332.3515237558968</v>
      </c>
      <c r="F37" s="41">
        <f ca="1">IF(B37="","",$D$10/Details!$B$6*H36)</f>
        <v>43586.642824718852</v>
      </c>
      <c r="G37" s="41"/>
      <c r="H37" s="41">
        <f t="shared" ca="1" si="2"/>
        <v>4974998.2570155421</v>
      </c>
      <c r="J37" s="42"/>
    </row>
    <row r="38" spans="2:10" ht="18">
      <c r="B38" s="39">
        <f t="shared" ca="1" si="0"/>
        <v>5</v>
      </c>
      <c r="C38" s="40">
        <f ca="1">IF(B37:B403&lt;&gt;"",IF(Details!$B$6=26,IF(B38=1,$D$13,C37+14),IF(Details!$B$6=52,IF(B38=1,$D$13,C37+7),DATE(YEAR($D$13),MONTH($D$13)+(B38-1)*Details!$B$7,IF(Details!$B$6=24,IF(1-MOD(B38,2)=1,DAY($D$13)+14,DAY($D$13)),DAY($D$13))))),"")</f>
        <v>45931</v>
      </c>
      <c r="D38" s="41">
        <f ca="1">IF(B38="","",IF(B38&lt;=$D$14*Details!$B$6,H37*($D$10/Details!$B$6),IF(H37&lt;$H$8,H37,$H$8)))</f>
        <v>49918.994348474749</v>
      </c>
      <c r="E38" s="41">
        <f t="shared" ca="1" si="1"/>
        <v>6387.7595995887605</v>
      </c>
      <c r="F38" s="41">
        <f ca="1">IF(B38="","",$D$10/Details!$B$6*H37)</f>
        <v>43531.234748885989</v>
      </c>
      <c r="G38" s="41"/>
      <c r="H38" s="41">
        <f t="shared" ca="1" si="2"/>
        <v>4968610.4974159533</v>
      </c>
      <c r="J38" s="35"/>
    </row>
    <row r="39" spans="2:10" ht="18">
      <c r="B39" s="39">
        <f t="shared" ca="1" si="0"/>
        <v>6</v>
      </c>
      <c r="C39" s="40">
        <f ca="1">IF(B38:B404&lt;&gt;"",IF(Details!$B$6=26,IF(B39=1,$D$13,C38+14),IF(Details!$B$6=52,IF(B39=1,$D$13,C38+7),DATE(YEAR($D$13),MONTH($D$13)+(B39-1)*Details!$B$7,IF(Details!$B$6=24,IF(1-MOD(B39,2)=1,DAY($D$13)+14,DAY($D$13)),DAY($D$13))))),"")</f>
        <v>45962</v>
      </c>
      <c r="D39" s="41">
        <f ca="1">IF(B39="","",IF(B39&lt;=$D$14*Details!$B$6,H38*($D$10/Details!$B$6),IF(H38&lt;$H$8,H38,$H$8)))</f>
        <v>49918.994348474749</v>
      </c>
      <c r="E39" s="41">
        <f t="shared" ca="1" si="1"/>
        <v>6443.6524960851602</v>
      </c>
      <c r="F39" s="41">
        <f ca="1">IF(B39="","",$D$10/Details!$B$6*H38)</f>
        <v>43475.341852389589</v>
      </c>
      <c r="G39" s="41"/>
      <c r="H39" s="41">
        <f ca="1">IF(E39="","",IF(H38-E39-G39&lt;0, 0, H38-E39-G39))</f>
        <v>4962166.8449198678</v>
      </c>
      <c r="J39" s="35"/>
    </row>
    <row r="40" spans="2:10" ht="18">
      <c r="B40" s="39">
        <f t="shared" ca="1" si="0"/>
        <v>7</v>
      </c>
      <c r="C40" s="40">
        <f ca="1">IF(B39:B405&lt;&gt;"",IF(Details!$B$6=26,IF(B40=1,$D$13,C39+14),IF(Details!$B$6=52,IF(B40=1,$D$13,C39+7),DATE(YEAR($D$13),MONTH($D$13)+(B40-1)*Details!$B$7,IF(Details!$B$6=24,IF(1-MOD(B40,2)=1,DAY($D$13)+14,DAY($D$13)),DAY($D$13))))),"")</f>
        <v>45992</v>
      </c>
      <c r="D40" s="41">
        <f ca="1">IF(B40="","",IF(B40&lt;=$D$14*Details!$B$6,H39*($D$10/Details!$B$6),IF(H39&lt;$H$8,H39,$H$8)))</f>
        <v>49918.994348474749</v>
      </c>
      <c r="E40" s="41">
        <f t="shared" ca="1" si="1"/>
        <v>6500.0344554259136</v>
      </c>
      <c r="F40" s="41">
        <f ca="1">IF(B40="","",$D$10/Details!$B$6*H39)</f>
        <v>43418.959893048836</v>
      </c>
      <c r="G40" s="41"/>
      <c r="H40" s="41">
        <f t="shared" ca="1" si="2"/>
        <v>4955666.8104644418</v>
      </c>
    </row>
    <row r="41" spans="2:10" ht="18">
      <c r="B41" s="39">
        <f t="shared" ca="1" si="0"/>
        <v>8</v>
      </c>
      <c r="C41" s="40">
        <f ca="1">IF(B40:B406&lt;&gt;"",IF(Details!$B$6=26,IF(B41=1,$D$13,C40+14),IF(Details!$B$6=52,IF(B41=1,$D$13,C40+7),DATE(YEAR($D$13),MONTH($D$13)+(B41-1)*Details!$B$7,IF(Details!$B$6=24,IF(1-MOD(B41,2)=1,DAY($D$13)+14,DAY($D$13)),DAY($D$13))))),"")</f>
        <v>46023</v>
      </c>
      <c r="D41" s="41">
        <f ca="1">IF(B41="","",IF(B41&lt;=$D$14*Details!$B$6,H40*($D$10/Details!$B$6),IF(H40&lt;$H$8,H40,$H$8)))</f>
        <v>49918.994348474749</v>
      </c>
      <c r="E41" s="41">
        <f t="shared" ca="1" si="1"/>
        <v>6556.9097569108853</v>
      </c>
      <c r="F41" s="41">
        <f ca="1">IF(B41="","",$D$10/Details!$B$6*H40)</f>
        <v>43362.084591563864</v>
      </c>
      <c r="G41" s="41"/>
      <c r="H41" s="41">
        <f t="shared" ca="1" si="2"/>
        <v>4949109.9007075308</v>
      </c>
    </row>
    <row r="42" spans="2:10" ht="18">
      <c r="B42" s="39">
        <f t="shared" ca="1" si="0"/>
        <v>9</v>
      </c>
      <c r="C42" s="40">
        <f ca="1">IF(B41:B407&lt;&gt;"",IF(Details!$B$6=26,IF(B42=1,$D$13,C41+14),IF(Details!$B$6=52,IF(B42=1,$D$13,C41+7),DATE(YEAR($D$13),MONTH($D$13)+(B42-1)*Details!$B$7,IF(Details!$B$6=24,IF(1-MOD(B42,2)=1,DAY($D$13)+14,DAY($D$13)),DAY($D$13))))),"")</f>
        <v>46054</v>
      </c>
      <c r="D42" s="41">
        <f ca="1">IF(B42="","",IF(B42&lt;=$D$14*Details!$B$6,H41*($D$10/Details!$B$6),IF(H41&lt;$H$8,H41,$H$8)))</f>
        <v>49918.994348474749</v>
      </c>
      <c r="E42" s="41">
        <f t="shared" ca="1" si="1"/>
        <v>6614.2827172838588</v>
      </c>
      <c r="F42" s="41">
        <f ca="1">IF(B42="","",$D$10/Details!$B$6*H41)</f>
        <v>43304.71163119089</v>
      </c>
      <c r="G42" s="41"/>
      <c r="H42" s="41">
        <f t="shared" ca="1" si="2"/>
        <v>4942495.617990247</v>
      </c>
    </row>
    <row r="43" spans="2:10" ht="18">
      <c r="B43" s="39">
        <f t="shared" ca="1" si="0"/>
        <v>10</v>
      </c>
      <c r="C43" s="40">
        <f ca="1">IF(B42:B408&lt;&gt;"",IF(Details!$B$6=26,IF(B43=1,$D$13,C42+14),IF(Details!$B$6=52,IF(B43=1,$D$13,C42+7),DATE(YEAR($D$13),MONTH($D$13)+(B43-1)*Details!$B$7,IF(Details!$B$6=24,IF(1-MOD(B43,2)=1,DAY($D$13)+14,DAY($D$13)),DAY($D$13))))),"")</f>
        <v>46082</v>
      </c>
      <c r="D43" s="41">
        <f ca="1">IF(B43="","",IF(B43&lt;=$D$14*Details!$B$6,H42*($D$10/Details!$B$6),IF(H42&lt;$H$8,H42,$H$8)))</f>
        <v>49918.994348474749</v>
      </c>
      <c r="E43" s="41">
        <f t="shared" ca="1" si="1"/>
        <v>6672.1576910600925</v>
      </c>
      <c r="F43" s="41">
        <f ca="1">IF(B43="","",$D$10/Details!$B$6*H42)</f>
        <v>43246.836657414657</v>
      </c>
      <c r="G43" s="41"/>
      <c r="H43" s="41">
        <f t="shared" ca="1" si="2"/>
        <v>4935823.4602991873</v>
      </c>
    </row>
    <row r="44" spans="2:10" ht="18">
      <c r="B44" s="39">
        <f t="shared" ca="1" si="0"/>
        <v>11</v>
      </c>
      <c r="C44" s="40">
        <f ca="1">IF(B43:B409&lt;&gt;"",IF(Details!$B$6=26,IF(B44=1,$D$13,C43+14),IF(Details!$B$6=52,IF(B44=1,$D$13,C43+7),DATE(YEAR($D$13),MONTH($D$13)+(B44-1)*Details!$B$7,IF(Details!$B$6=24,IF(1-MOD(B44,2)=1,DAY($D$13)+14,DAY($D$13)),DAY($D$13))))),"")</f>
        <v>46113</v>
      </c>
      <c r="D44" s="41">
        <f ca="1">IF(B44="","",IF(B44&lt;=$D$14*Details!$B$6,H43*($D$10/Details!$B$6),IF(H43&lt;$H$8,H43,$H$8)))</f>
        <v>49918.994348474749</v>
      </c>
      <c r="E44" s="41">
        <f t="shared" ca="1" si="1"/>
        <v>6730.5390708568666</v>
      </c>
      <c r="F44" s="41">
        <f ca="1">IF(B44="","",$D$10/Details!$B$6*H43)</f>
        <v>43188.455277617883</v>
      </c>
      <c r="G44" s="41"/>
      <c r="H44" s="41">
        <f t="shared" ca="1" si="2"/>
        <v>4929092.9212283306</v>
      </c>
    </row>
    <row r="45" spans="2:10" ht="18">
      <c r="B45" s="39">
        <f t="shared" ca="1" si="0"/>
        <v>12</v>
      </c>
      <c r="C45" s="40">
        <f ca="1">IF(B44:B410&lt;&gt;"",IF(Details!$B$6=26,IF(B45=1,$D$13,C44+14),IF(Details!$B$6=52,IF(B45=1,$D$13,C44+7),DATE(YEAR($D$13),MONTH($D$13)+(B45-1)*Details!$B$7,IF(Details!$B$6=24,IF(1-MOD(B45,2)=1,DAY($D$13)+14,DAY($D$13)),DAY($D$13))))),"")</f>
        <v>46143</v>
      </c>
      <c r="D45" s="41">
        <f ca="1">IF(B45="","",IF(B45&lt;=$D$14*Details!$B$6,H44*($D$10/Details!$B$6),IF(H44&lt;$H$8,H44,$H$8)))</f>
        <v>49918.994348474749</v>
      </c>
      <c r="E45" s="41">
        <f t="shared" ca="1" si="1"/>
        <v>6789.4312877268603</v>
      </c>
      <c r="F45" s="41">
        <f ca="1">IF(B45="","",$D$10/Details!$B$6*H44)</f>
        <v>43129.563060747889</v>
      </c>
      <c r="G45" s="41"/>
      <c r="H45" s="41">
        <f t="shared" ca="1" si="2"/>
        <v>4922303.4899406033</v>
      </c>
    </row>
    <row r="46" spans="2:10" ht="18">
      <c r="B46" s="39">
        <f t="shared" ca="1" si="0"/>
        <v>13</v>
      </c>
      <c r="C46" s="40">
        <f ca="1">IF(B45:B411&lt;&gt;"",IF(Details!$B$6=26,IF(B46=1,$D$13,C45+14),IF(Details!$B$6=52,IF(B46=1,$D$13,C45+7),DATE(YEAR($D$13),MONTH($D$13)+(B46-1)*Details!$B$7,IF(Details!$B$6=24,IF(1-MOD(B46,2)=1,DAY($D$13)+14,DAY($D$13)),DAY($D$13))))),"")</f>
        <v>46174</v>
      </c>
      <c r="D46" s="41">
        <f ca="1">IF(B46="","",IF(B46&lt;=$D$14*Details!$B$6,H45*($D$10/Details!$B$6),IF(H45&lt;$H$8,H45,$H$8)))</f>
        <v>49918.994348474749</v>
      </c>
      <c r="E46" s="41">
        <f t="shared" ca="1" si="1"/>
        <v>6848.8388114944755</v>
      </c>
      <c r="F46" s="41">
        <f ca="1">IF(B46="","",$D$10/Details!$B$6*H45)</f>
        <v>43070.155536980274</v>
      </c>
      <c r="G46" s="41"/>
      <c r="H46" s="41">
        <f t="shared" ca="1" si="2"/>
        <v>4915454.6511291089</v>
      </c>
    </row>
    <row r="47" spans="2:10" ht="18">
      <c r="B47" s="39">
        <f t="shared" ca="1" si="0"/>
        <v>14</v>
      </c>
      <c r="C47" s="40">
        <f ca="1">IF(B46:B412&lt;&gt;"",IF(Details!$B$6=26,IF(B47=1,$D$13,C46+14),IF(Details!$B$6=52,IF(B47=1,$D$13,C46+7),DATE(YEAR($D$13),MONTH($D$13)+(B47-1)*Details!$B$7,IF(Details!$B$6=24,IF(1-MOD(B47,2)=1,DAY($D$13)+14,DAY($D$13)),DAY($D$13))))),"")</f>
        <v>46204</v>
      </c>
      <c r="D47" s="41">
        <f ca="1">IF(B47="","",IF(B47&lt;=$D$14*Details!$B$6,H46*($D$10/Details!$B$6),IF(H46&lt;$H$8,H46,$H$8)))</f>
        <v>49918.994348474749</v>
      </c>
      <c r="E47" s="41">
        <f t="shared" ca="1" si="1"/>
        <v>6908.7661510950493</v>
      </c>
      <c r="F47" s="41">
        <f ca="1">IF(B47="","",$D$10/Details!$B$6*H46)</f>
        <v>43010.2281973797</v>
      </c>
      <c r="G47" s="41"/>
      <c r="H47" s="41">
        <f t="shared" ca="1" si="2"/>
        <v>4908545.884978014</v>
      </c>
    </row>
    <row r="48" spans="2:10" ht="18">
      <c r="B48" s="39">
        <f t="shared" ca="1" si="0"/>
        <v>15</v>
      </c>
      <c r="C48" s="40">
        <f ca="1">IF(B47:B413&lt;&gt;"",IF(Details!$B$6=26,IF(B48=1,$D$13,C47+14),IF(Details!$B$6=52,IF(B48=1,$D$13,C47+7),DATE(YEAR($D$13),MONTH($D$13)+(B48-1)*Details!$B$7,IF(Details!$B$6=24,IF(1-MOD(B48,2)=1,DAY($D$13)+14,DAY($D$13)),DAY($D$13))))),"")</f>
        <v>46235</v>
      </c>
      <c r="D48" s="41">
        <f ca="1">IF(B48="","",IF(B48&lt;=$D$14*Details!$B$6,H47*($D$10/Details!$B$6),IF(H47&lt;$H$8,H47,$H$8)))</f>
        <v>49918.994348474749</v>
      </c>
      <c r="E48" s="41">
        <f t="shared" ca="1" si="1"/>
        <v>6969.2178549171294</v>
      </c>
      <c r="F48" s="41">
        <f ca="1">IF(B48="","",$D$10/Details!$B$6*H47)</f>
        <v>42949.77649355762</v>
      </c>
      <c r="G48" s="41"/>
      <c r="H48" s="41">
        <f ca="1">IF(E48="","",IF(H47-E48-G48&lt;0, 0, H47-E48-G48))</f>
        <v>4901576.667123097</v>
      </c>
    </row>
    <row r="49" spans="2:8" ht="18">
      <c r="B49" s="39">
        <f t="shared" ca="1" si="0"/>
        <v>16</v>
      </c>
      <c r="C49" s="40">
        <f ca="1">IF(B48:B414&lt;&gt;"",IF(Details!$B$6=26,IF(B49=1,$D$13,C48+14),IF(Details!$B$6=52,IF(B49=1,$D$13,C48+7),DATE(YEAR($D$13),MONTH($D$13)+(B49-1)*Details!$B$7,IF(Details!$B$6=24,IF(1-MOD(B49,2)=1,DAY($D$13)+14,DAY($D$13)),DAY($D$13))))),"")</f>
        <v>46266</v>
      </c>
      <c r="D49" s="41">
        <f ca="1">IF(B49="","",IF(B49&lt;=$D$14*Details!$B$6,H48*($D$10/Details!$B$6),IF(H48&lt;$H$8,H48,$H$8)))</f>
        <v>49918.994348474749</v>
      </c>
      <c r="E49" s="41">
        <f t="shared" ca="1" si="1"/>
        <v>7030.1985111476533</v>
      </c>
      <c r="F49" s="41">
        <f ca="1">IF(B49="","",$D$10/Details!$B$6*H48)</f>
        <v>42888.795837327096</v>
      </c>
      <c r="G49" s="41"/>
      <c r="H49" s="41">
        <f t="shared" ca="1" si="2"/>
        <v>4894546.4686119491</v>
      </c>
    </row>
    <row r="50" spans="2:8" ht="18">
      <c r="B50" s="39">
        <f t="shared" ca="1" si="0"/>
        <v>17</v>
      </c>
      <c r="C50" s="40">
        <f ca="1">IF(B49:B415&lt;&gt;"",IF(Details!$B$6=26,IF(B50=1,$D$13,C49+14),IF(Details!$B$6=52,IF(B50=1,$D$13,C49+7),DATE(YEAR($D$13),MONTH($D$13)+(B50-1)*Details!$B$7,IF(Details!$B$6=24,IF(1-MOD(B50,2)=1,DAY($D$13)+14,DAY($D$13)),DAY($D$13))))),"")</f>
        <v>46296</v>
      </c>
      <c r="D50" s="41">
        <f ca="1">IF(B50="","",IF(B50&lt;=$D$14*Details!$B$6,H49*($D$10/Details!$B$6),IF(H49&lt;$H$8,H49,$H$8)))</f>
        <v>49918.994348474749</v>
      </c>
      <c r="E50" s="41">
        <f t="shared" ca="1" si="1"/>
        <v>7091.7127481201969</v>
      </c>
      <c r="F50" s="41">
        <f ca="1">IF(B50="","",$D$10/Details!$B$6*H49)</f>
        <v>42827.281600354552</v>
      </c>
      <c r="G50" s="41"/>
      <c r="H50" s="41">
        <f t="shared" ca="1" si="2"/>
        <v>4887454.7558638286</v>
      </c>
    </row>
    <row r="51" spans="2:8" ht="18">
      <c r="B51" s="39">
        <f t="shared" ca="1" si="0"/>
        <v>18</v>
      </c>
      <c r="C51" s="40">
        <f ca="1">IF(B50:B416&lt;&gt;"",IF(Details!$B$6=26,IF(B51=1,$D$13,C50+14),IF(Details!$B$6=52,IF(B51=1,$D$13,C50+7),DATE(YEAR($D$13),MONTH($D$13)+(B51-1)*Details!$B$7,IF(Details!$B$6=24,IF(1-MOD(B51,2)=1,DAY($D$13)+14,DAY($D$13)),DAY($D$13))))),"")</f>
        <v>46327</v>
      </c>
      <c r="D51" s="41">
        <f ca="1">IF(B51="","",IF(B51&lt;=$D$14*Details!$B$6,H50*($D$10/Details!$B$6),IF(H50&lt;$H$8,H50,$H$8)))</f>
        <v>49918.994348474749</v>
      </c>
      <c r="E51" s="41">
        <f t="shared" ca="1" si="1"/>
        <v>7153.7652346662508</v>
      </c>
      <c r="F51" s="41">
        <f ca="1">IF(B51="","",$D$10/Details!$B$6*H50)</f>
        <v>42765.229113808498</v>
      </c>
      <c r="G51" s="41"/>
      <c r="H51" s="41">
        <f t="shared" ca="1" si="2"/>
        <v>4880300.9906291626</v>
      </c>
    </row>
    <row r="52" spans="2:8" ht="18">
      <c r="B52" s="39">
        <f t="shared" ca="1" si="0"/>
        <v>19</v>
      </c>
      <c r="C52" s="40">
        <f ca="1">IF(B51:B417&lt;&gt;"",IF(Details!$B$6=26,IF(B52=1,$D$13,C51+14),IF(Details!$B$6=52,IF(B52=1,$D$13,C51+7),DATE(YEAR($D$13),MONTH($D$13)+(B52-1)*Details!$B$7,IF(Details!$B$6=24,IF(1-MOD(B52,2)=1,DAY($D$13)+14,DAY($D$13)),DAY($D$13))))),"")</f>
        <v>46357</v>
      </c>
      <c r="D52" s="41">
        <f ca="1">IF(B52="","",IF(B52&lt;=$D$14*Details!$B$6,H51*($D$10/Details!$B$6),IF(H51&lt;$H$8,H51,$H$8)))</f>
        <v>49918.994348474749</v>
      </c>
      <c r="E52" s="41">
        <f t="shared" ca="1" si="1"/>
        <v>7216.360680469581</v>
      </c>
      <c r="F52" s="41">
        <f ca="1">IF(B52="","",$D$10/Details!$B$6*H51)</f>
        <v>42702.633668005168</v>
      </c>
      <c r="G52" s="41"/>
      <c r="H52" s="41">
        <f t="shared" ca="1" si="2"/>
        <v>4873084.6299486933</v>
      </c>
    </row>
    <row r="53" spans="2:8" ht="18">
      <c r="B53" s="39">
        <f t="shared" ca="1" si="0"/>
        <v>20</v>
      </c>
      <c r="C53" s="40">
        <f ca="1">IF(B52:B418&lt;&gt;"",IF(Details!$B$6=26,IF(B53=1,$D$13,C52+14),IF(Details!$B$6=52,IF(B53=1,$D$13,C52+7),DATE(YEAR($D$13),MONTH($D$13)+(B53-1)*Details!$B$7,IF(Details!$B$6=24,IF(1-MOD(B53,2)=1,DAY($D$13)+14,DAY($D$13)),DAY($D$13))))),"")</f>
        <v>46388</v>
      </c>
      <c r="D53" s="41">
        <f ca="1">IF(B53="","",IF(B53&lt;=$D$14*Details!$B$6,H52*($D$10/Details!$B$6),IF(H52&lt;$H$8,H52,$H$8)))</f>
        <v>49918.994348474749</v>
      </c>
      <c r="E53" s="41">
        <f t="shared" ca="1" si="1"/>
        <v>7279.5038364236898</v>
      </c>
      <c r="F53" s="41">
        <f ca="1">IF(B53="","",$D$10/Details!$B$6*H52)</f>
        <v>42639.490512051059</v>
      </c>
      <c r="G53" s="41"/>
      <c r="H53" s="41">
        <f t="shared" ca="1" si="2"/>
        <v>4865805.1261122692</v>
      </c>
    </row>
    <row r="54" spans="2:8" ht="18">
      <c r="B54" s="39">
        <f t="shared" ca="1" si="0"/>
        <v>21</v>
      </c>
      <c r="C54" s="40">
        <f ca="1">IF(B53:B419&lt;&gt;"",IF(Details!$B$6=26,IF(B54=1,$D$13,C53+14),IF(Details!$B$6=52,IF(B54=1,$D$13,C53+7),DATE(YEAR($D$13),MONTH($D$13)+(B54-1)*Details!$B$7,IF(Details!$B$6=24,IF(1-MOD(B54,2)=1,DAY($D$13)+14,DAY($D$13)),DAY($D$13))))),"")</f>
        <v>46419</v>
      </c>
      <c r="D54" s="41">
        <f ca="1">IF(B54="","",IF(B54&lt;=$D$14*Details!$B$6,H53*($D$10/Details!$B$6),IF(H53&lt;$H$8,H53,$H$8)))</f>
        <v>49918.994348474749</v>
      </c>
      <c r="E54" s="41">
        <f t="shared" ca="1" si="1"/>
        <v>7343.1994949923974</v>
      </c>
      <c r="F54" s="41">
        <f ca="1">IF(B54="","",$D$10/Details!$B$6*H53)</f>
        <v>42575.794853482352</v>
      </c>
      <c r="G54" s="41"/>
      <c r="H54" s="41">
        <f t="shared" ca="1" si="2"/>
        <v>4858461.9266172769</v>
      </c>
    </row>
    <row r="55" spans="2:8" ht="18">
      <c r="B55" s="39">
        <f t="shared" ca="1" si="0"/>
        <v>22</v>
      </c>
      <c r="C55" s="40">
        <f ca="1">IF(B54:B420&lt;&gt;"",IF(Details!$B$6=26,IF(B55=1,$D$13,C54+14),IF(Details!$B$6=52,IF(B55=1,$D$13,C54+7),DATE(YEAR($D$13),MONTH($D$13)+(B55-1)*Details!$B$7,IF(Details!$B$6=24,IF(1-MOD(B55,2)=1,DAY($D$13)+14,DAY($D$13)),DAY($D$13))))),"")</f>
        <v>46447</v>
      </c>
      <c r="D55" s="41">
        <f ca="1">IF(B55="","",IF(B55&lt;=$D$14*Details!$B$6,H54*($D$10/Details!$B$6),IF(H54&lt;$H$8,H54,$H$8)))</f>
        <v>49918.994348474749</v>
      </c>
      <c r="E55" s="41">
        <f t="shared" ca="1" si="1"/>
        <v>7407.4524905735816</v>
      </c>
      <c r="F55" s="41">
        <f ca="1">IF(B55="","",$D$10/Details!$B$6*H54)</f>
        <v>42511.541857901168</v>
      </c>
      <c r="G55" s="41"/>
      <c r="H55" s="41">
        <f t="shared" ca="1" si="2"/>
        <v>4851054.4741267031</v>
      </c>
    </row>
    <row r="56" spans="2:8" ht="18">
      <c r="B56" s="39">
        <f t="shared" ca="1" si="0"/>
        <v>23</v>
      </c>
      <c r="C56" s="40">
        <f ca="1">IF(B55:B421&lt;&gt;"",IF(Details!$B$6=26,IF(B56=1,$D$13,C55+14),IF(Details!$B$6=52,IF(B56=1,$D$13,C55+7),DATE(YEAR($D$13),MONTH($D$13)+(B56-1)*Details!$B$7,IF(Details!$B$6=24,IF(1-MOD(B56,2)=1,DAY($D$13)+14,DAY($D$13)),DAY($D$13))))),"")</f>
        <v>46478</v>
      </c>
      <c r="D56" s="41">
        <f ca="1">IF(B56="","",IF(B56&lt;=$D$14*Details!$B$6,H55*($D$10/Details!$B$6),IF(H55&lt;$H$8,H55,$H$8)))</f>
        <v>49918.994348474749</v>
      </c>
      <c r="E56" s="41">
        <f t="shared" ca="1" si="1"/>
        <v>7472.2676998661045</v>
      </c>
      <c r="F56" s="41">
        <f ca="1">IF(B56="","",$D$10/Details!$B$6*H55)</f>
        <v>42446.726648608645</v>
      </c>
      <c r="G56" s="41"/>
      <c r="H56" s="41">
        <f t="shared" ca="1" si="2"/>
        <v>4843582.2064268366</v>
      </c>
    </row>
    <row r="57" spans="2:8" ht="18">
      <c r="B57" s="39">
        <f t="shared" ca="1" si="0"/>
        <v>24</v>
      </c>
      <c r="C57" s="40">
        <f ca="1">IF(B56:B422&lt;&gt;"",IF(Details!$B$6=26,IF(B57=1,$D$13,C56+14),IF(Details!$B$6=52,IF(B57=1,$D$13,C56+7),DATE(YEAR($D$13),MONTH($D$13)+(B57-1)*Details!$B$7,IF(Details!$B$6=24,IF(1-MOD(B57,2)=1,DAY($D$13)+14,DAY($D$13)),DAY($D$13))))),"")</f>
        <v>46508</v>
      </c>
      <c r="D57" s="41">
        <f ca="1">IF(B57="","",IF(B57&lt;=$D$14*Details!$B$6,H56*($D$10/Details!$B$6),IF(H56&lt;$H$8,H56,$H$8)))</f>
        <v>49918.994348474749</v>
      </c>
      <c r="E57" s="41">
        <f t="shared" ca="1" si="1"/>
        <v>7537.6500422399331</v>
      </c>
      <c r="F57" s="41">
        <f ca="1">IF(B57="","",$D$10/Details!$B$6*H56)</f>
        <v>42381.344306234816</v>
      </c>
      <c r="G57" s="41"/>
      <c r="H57" s="41">
        <f t="shared" ca="1" si="2"/>
        <v>4836044.556384597</v>
      </c>
    </row>
    <row r="58" spans="2:8" ht="18">
      <c r="B58" s="39">
        <f t="shared" ca="1" si="0"/>
        <v>25</v>
      </c>
      <c r="C58" s="40">
        <f ca="1">IF(B57:B423&lt;&gt;"",IF(Details!$B$6=26,IF(B58=1,$D$13,C57+14),IF(Details!$B$6=52,IF(B58=1,$D$13,C57+7),DATE(YEAR($D$13),MONTH($D$13)+(B58-1)*Details!$B$7,IF(Details!$B$6=24,IF(1-MOD(B58,2)=1,DAY($D$13)+14,DAY($D$13)),DAY($D$13))))),"")</f>
        <v>46539</v>
      </c>
      <c r="D58" s="41">
        <f ca="1">IF(B58="","",IF(B58&lt;=$D$14*Details!$B$6,H57*($D$10/Details!$B$6),IF(H57&lt;$H$8,H57,$H$8)))</f>
        <v>49918.994348474749</v>
      </c>
      <c r="E58" s="41">
        <f t="shared" ca="1" si="1"/>
        <v>7603.6044801095268</v>
      </c>
      <c r="F58" s="41">
        <f ca="1">IF(B58="","",$D$10/Details!$B$6*H57)</f>
        <v>42315.389868365222</v>
      </c>
      <c r="G58" s="41"/>
      <c r="H58" s="41">
        <f t="shared" ca="1" si="2"/>
        <v>4828440.9519044878</v>
      </c>
    </row>
    <row r="59" spans="2:8" ht="18">
      <c r="B59" s="39">
        <f t="shared" ca="1" si="0"/>
        <v>26</v>
      </c>
      <c r="C59" s="40">
        <f ca="1">IF(B58:B424&lt;&gt;"",IF(Details!$B$6=26,IF(B59=1,$D$13,C58+14),IF(Details!$B$6=52,IF(B59=1,$D$13,C58+7),DATE(YEAR($D$13),MONTH($D$13)+(B59-1)*Details!$B$7,IF(Details!$B$6=24,IF(1-MOD(B59,2)=1,DAY($D$13)+14,DAY($D$13)),DAY($D$13))))),"")</f>
        <v>46569</v>
      </c>
      <c r="D59" s="41">
        <f ca="1">IF(B59="","",IF(B59&lt;=$D$14*Details!$B$6,H58*($D$10/Details!$B$6),IF(H58&lt;$H$8,H58,$H$8)))</f>
        <v>49918.994348474749</v>
      </c>
      <c r="E59" s="41">
        <f t="shared" ca="1" si="1"/>
        <v>7670.1360193104847</v>
      </c>
      <c r="F59" s="41">
        <f ca="1">IF(B59="","",$D$10/Details!$B$6*H58)</f>
        <v>42248.858329164264</v>
      </c>
      <c r="G59" s="41"/>
      <c r="H59" s="41">
        <f t="shared" ca="1" si="2"/>
        <v>4820770.8158851769</v>
      </c>
    </row>
    <row r="60" spans="2:8" ht="18">
      <c r="B60" s="39">
        <f t="shared" ca="1" si="0"/>
        <v>27</v>
      </c>
      <c r="C60" s="40">
        <f ca="1">IF(B59:B425&lt;&gt;"",IF(Details!$B$6=26,IF(B60=1,$D$13,C59+14),IF(Details!$B$6=52,IF(B60=1,$D$13,C59+7),DATE(YEAR($D$13),MONTH($D$13)+(B60-1)*Details!$B$7,IF(Details!$B$6=24,IF(1-MOD(B60,2)=1,DAY($D$13)+14,DAY($D$13)),DAY($D$13))))),"")</f>
        <v>46600</v>
      </c>
      <c r="D60" s="41">
        <f ca="1">IF(B60="","",IF(B60&lt;=$D$14*Details!$B$6,H59*($D$10/Details!$B$6),IF(H59&lt;$H$8,H59,$H$8)))</f>
        <v>49918.994348474749</v>
      </c>
      <c r="E60" s="41">
        <f t="shared" ca="1" si="1"/>
        <v>7737.2497094794526</v>
      </c>
      <c r="F60" s="41">
        <f ca="1">IF(B60="","",$D$10/Details!$B$6*H59)</f>
        <v>42181.744638995297</v>
      </c>
      <c r="G60" s="41"/>
      <c r="H60" s="41">
        <f t="shared" ca="1" si="2"/>
        <v>4813033.5661756974</v>
      </c>
    </row>
    <row r="61" spans="2:8" ht="18">
      <c r="B61" s="39">
        <f t="shared" ca="1" si="0"/>
        <v>28</v>
      </c>
      <c r="C61" s="40">
        <f ca="1">IF(B60:B426&lt;&gt;"",IF(Details!$B$6=26,IF(B61=1,$D$13,C60+14),IF(Details!$B$6=52,IF(B61=1,$D$13,C60+7),DATE(YEAR($D$13),MONTH($D$13)+(B61-1)*Details!$B$7,IF(Details!$B$6=24,IF(1-MOD(B61,2)=1,DAY($D$13)+14,DAY($D$13)),DAY($D$13))))),"")</f>
        <v>46631</v>
      </c>
      <c r="D61" s="41">
        <f ca="1">IF(B61="","",IF(B61&lt;=$D$14*Details!$B$6,H60*($D$10/Details!$B$6),IF(H60&lt;$H$8,H60,$H$8)))</f>
        <v>49918.994348474749</v>
      </c>
      <c r="E61" s="41">
        <f t="shared" ca="1" si="1"/>
        <v>7804.9506444373983</v>
      </c>
      <c r="F61" s="41">
        <f ca="1">IF(B61="","",$D$10/Details!$B$6*H60)</f>
        <v>42114.043704037351</v>
      </c>
      <c r="G61" s="41"/>
      <c r="H61" s="41">
        <f t="shared" ca="1" si="2"/>
        <v>4805228.6155312601</v>
      </c>
    </row>
    <row r="62" spans="2:8" ht="18">
      <c r="B62" s="39">
        <f t="shared" ca="1" si="0"/>
        <v>29</v>
      </c>
      <c r="C62" s="40">
        <f ca="1">IF(B61:B427&lt;&gt;"",IF(Details!$B$6=26,IF(B62=1,$D$13,C61+14),IF(Details!$B$6=52,IF(B62=1,$D$13,C61+7),DATE(YEAR($D$13),MONTH($D$13)+(B62-1)*Details!$B$7,IF(Details!$B$6=24,IF(1-MOD(B62,2)=1,DAY($D$13)+14,DAY($D$13)),DAY($D$13))))),"")</f>
        <v>46661</v>
      </c>
      <c r="D62" s="41">
        <f ca="1">IF(B62="","",IF(B62&lt;=$D$14*Details!$B$6,H61*($D$10/Details!$B$6),IF(H61&lt;$H$8,H61,$H$8)))</f>
        <v>49918.994348474749</v>
      </c>
      <c r="E62" s="41">
        <f t="shared" ca="1" si="1"/>
        <v>7873.2439625762272</v>
      </c>
      <c r="F62" s="41">
        <f ca="1">IF(B62="","",$D$10/Details!$B$6*H61)</f>
        <v>42045.750385898522</v>
      </c>
      <c r="G62" s="41"/>
      <c r="H62" s="41">
        <f t="shared" ca="1" si="2"/>
        <v>4797355.3715686835</v>
      </c>
    </row>
    <row r="63" spans="2:8" ht="18">
      <c r="B63" s="39">
        <f t="shared" ca="1" si="0"/>
        <v>30</v>
      </c>
      <c r="C63" s="40">
        <f ca="1">IF(B62:B428&lt;&gt;"",IF(Details!$B$6=26,IF(B63=1,$D$13,C62+14),IF(Details!$B$6=52,IF(B63=1,$D$13,C62+7),DATE(YEAR($D$13),MONTH($D$13)+(B63-1)*Details!$B$7,IF(Details!$B$6=24,IF(1-MOD(B63,2)=1,DAY($D$13)+14,DAY($D$13)),DAY($D$13))))),"")</f>
        <v>46692</v>
      </c>
      <c r="D63" s="41">
        <f ca="1">IF(B63="","",IF(B63&lt;=$D$14*Details!$B$6,H62*($D$10/Details!$B$6),IF(H62&lt;$H$8,H62,$H$8)))</f>
        <v>49918.994348474749</v>
      </c>
      <c r="E63" s="41">
        <f t="shared" ca="1" si="1"/>
        <v>7942.1348472487734</v>
      </c>
      <c r="F63" s="41">
        <f ca="1">IF(B63="","",$D$10/Details!$B$6*H62)</f>
        <v>41976.859501225976</v>
      </c>
      <c r="G63" s="41"/>
      <c r="H63" s="41">
        <f t="shared" ca="1" si="2"/>
        <v>4789413.2367214346</v>
      </c>
    </row>
    <row r="64" spans="2:8" ht="18">
      <c r="B64" s="39">
        <f t="shared" ca="1" si="0"/>
        <v>31</v>
      </c>
      <c r="C64" s="40">
        <f ca="1">IF(B63:B429&lt;&gt;"",IF(Details!$B$6=26,IF(B64=1,$D$13,C63+14),IF(Details!$B$6=52,IF(B64=1,$D$13,C63+7),DATE(YEAR($D$13),MONTH($D$13)+(B64-1)*Details!$B$7,IF(Details!$B$6=24,IF(1-MOD(B64,2)=1,DAY($D$13)+14,DAY($D$13)),DAY($D$13))))),"")</f>
        <v>46722</v>
      </c>
      <c r="D64" s="41">
        <f ca="1">IF(B64="","",IF(B64&lt;=$D$14*Details!$B$6,H63*($D$10/Details!$B$6),IF(H63&lt;$H$8,H63,$H$8)))</f>
        <v>49918.994348474749</v>
      </c>
      <c r="E64" s="41">
        <f t="shared" ca="1" si="1"/>
        <v>8011.6285271622037</v>
      </c>
      <c r="F64" s="41">
        <f ca="1">IF(B64="","",$D$10/Details!$B$6*H63)</f>
        <v>41907.365821312545</v>
      </c>
      <c r="G64" s="41"/>
      <c r="H64" s="41">
        <f t="shared" ca="1" si="2"/>
        <v>4781401.608194272</v>
      </c>
    </row>
    <row r="65" spans="2:8" ht="18">
      <c r="B65" s="39">
        <f t="shared" ca="1" si="0"/>
        <v>32</v>
      </c>
      <c r="C65" s="40">
        <f ca="1">IF(B64:B430&lt;&gt;"",IF(Details!$B$6=26,IF(B65=1,$D$13,C64+14),IF(Details!$B$6=52,IF(B65=1,$D$13,C64+7),DATE(YEAR($D$13),MONTH($D$13)+(B65-1)*Details!$B$7,IF(Details!$B$6=24,IF(1-MOD(B65,2)=1,DAY($D$13)+14,DAY($D$13)),DAY($D$13))))),"")</f>
        <v>46753</v>
      </c>
      <c r="D65" s="41">
        <f ca="1">IF(B65="","",IF(B65&lt;=$D$14*Details!$B$6,H64*($D$10/Details!$B$6),IF(H64&lt;$H$8,H64,$H$8)))</f>
        <v>49918.994348474749</v>
      </c>
      <c r="E65" s="41">
        <f t="shared" ca="1" si="1"/>
        <v>8081.7302767748697</v>
      </c>
      <c r="F65" s="41">
        <f ca="1">IF(B65="","",$D$10/Details!$B$6*H64)</f>
        <v>41837.264071699879</v>
      </c>
      <c r="G65" s="41"/>
      <c r="H65" s="41">
        <f t="shared" ca="1" si="2"/>
        <v>4773319.8779174974</v>
      </c>
    </row>
    <row r="66" spans="2:8" ht="18">
      <c r="B66" s="39">
        <f t="shared" ca="1" si="0"/>
        <v>33</v>
      </c>
      <c r="C66" s="40">
        <f ca="1">IF(B65:B431&lt;&gt;"",IF(Details!$B$6=26,IF(B66=1,$D$13,C65+14),IF(Details!$B$6=52,IF(B66=1,$D$13,C65+7),DATE(YEAR($D$13),MONTH($D$13)+(B66-1)*Details!$B$7,IF(Details!$B$6=24,IF(1-MOD(B66,2)=1,DAY($D$13)+14,DAY($D$13)),DAY($D$13))))),"")</f>
        <v>46784</v>
      </c>
      <c r="D66" s="41">
        <f ca="1">IF(B66="","",IF(B66&lt;=$D$14*Details!$B$6,H65*($D$10/Details!$B$6),IF(H65&lt;$H$8,H65,$H$8)))</f>
        <v>49918.994348474749</v>
      </c>
      <c r="E66" s="41">
        <f t="shared" ca="1" si="1"/>
        <v>8152.4454166966534</v>
      </c>
      <c r="F66" s="41">
        <f ca="1">IF(B66="","",$D$10/Details!$B$6*H65)</f>
        <v>41766.548931778096</v>
      </c>
      <c r="G66" s="41"/>
      <c r="H66" s="41">
        <f t="shared" ca="1" si="2"/>
        <v>4765167.432500801</v>
      </c>
    </row>
    <row r="67" spans="2:8" ht="18">
      <c r="B67" s="39">
        <f t="shared" ca="1" si="0"/>
        <v>34</v>
      </c>
      <c r="C67" s="40">
        <f ca="1">IF(B66:B432&lt;&gt;"",IF(Details!$B$6=26,IF(B67=1,$D$13,C66+14),IF(Details!$B$6=52,IF(B67=1,$D$13,C66+7),DATE(YEAR($D$13),MONTH($D$13)+(B67-1)*Details!$B$7,IF(Details!$B$6=24,IF(1-MOD(B67,2)=1,DAY($D$13)+14,DAY($D$13)),DAY($D$13))))),"")</f>
        <v>46813</v>
      </c>
      <c r="D67" s="41">
        <f ca="1">IF(B67="","",IF(B67&lt;=$D$14*Details!$B$6,H66*($D$10/Details!$B$6),IF(H66&lt;$H$8,H66,$H$8)))</f>
        <v>49918.994348474749</v>
      </c>
      <c r="E67" s="41">
        <f t="shared" ca="1" si="1"/>
        <v>8223.7793140927461</v>
      </c>
      <c r="F67" s="41">
        <f ca="1">IF(B67="","",$D$10/Details!$B$6*H66)</f>
        <v>41695.215034382003</v>
      </c>
      <c r="G67" s="41"/>
      <c r="H67" s="41">
        <f t="shared" ca="1" si="2"/>
        <v>4756943.6531867087</v>
      </c>
    </row>
    <row r="68" spans="2:8" ht="18">
      <c r="B68" s="39">
        <f t="shared" ca="1" si="0"/>
        <v>35</v>
      </c>
      <c r="C68" s="40">
        <f ca="1">IF(B67:B433&lt;&gt;"",IF(Details!$B$6=26,IF(B68=1,$D$13,C67+14),IF(Details!$B$6=52,IF(B68=1,$D$13,C67+7),DATE(YEAR($D$13),MONTH($D$13)+(B68-1)*Details!$B$7,IF(Details!$B$6=24,IF(1-MOD(B68,2)=1,DAY($D$13)+14,DAY($D$13)),DAY($D$13))))),"")</f>
        <v>46844</v>
      </c>
      <c r="D68" s="41">
        <f ca="1">IF(B68="","",IF(B68&lt;=$D$14*Details!$B$6,H67*($D$10/Details!$B$6),IF(H67&lt;$H$8,H67,$H$8)))</f>
        <v>49918.994348474749</v>
      </c>
      <c r="E68" s="41">
        <f t="shared" ca="1" si="1"/>
        <v>8295.737383091051</v>
      </c>
      <c r="F68" s="41">
        <f ca="1">IF(B68="","",$D$10/Details!$B$6*H67)</f>
        <v>41623.256965383698</v>
      </c>
      <c r="G68" s="41"/>
      <c r="H68" s="41">
        <f t="shared" ca="1" si="2"/>
        <v>4748647.9158036178</v>
      </c>
    </row>
    <row r="69" spans="2:8" ht="18">
      <c r="B69" s="39">
        <f t="shared" ca="1" si="0"/>
        <v>36</v>
      </c>
      <c r="C69" s="40">
        <f ca="1">IF(B68:B434&lt;&gt;"",IF(Details!$B$6=26,IF(B69=1,$D$13,C68+14),IF(Details!$B$6=52,IF(B69=1,$D$13,C68+7),DATE(YEAR($D$13),MONTH($D$13)+(B69-1)*Details!$B$7,IF(Details!$B$6=24,IF(1-MOD(B69,2)=1,DAY($D$13)+14,DAY($D$13)),DAY($D$13))))),"")</f>
        <v>46874</v>
      </c>
      <c r="D69" s="41">
        <f ca="1">IF(B69="","",IF(B69&lt;=$D$14*Details!$B$6,H68*($D$10/Details!$B$6),IF(H68&lt;$H$8,H68,$H$8)))</f>
        <v>49918.994348474749</v>
      </c>
      <c r="E69" s="41">
        <f t="shared" ca="1" si="1"/>
        <v>8368.3250851931007</v>
      </c>
      <c r="F69" s="41">
        <f ca="1">IF(B69="","",$D$10/Details!$B$6*H68)</f>
        <v>41550.669263281648</v>
      </c>
      <c r="G69" s="41"/>
      <c r="H69" s="41">
        <f t="shared" ca="1" si="2"/>
        <v>4740279.5907184249</v>
      </c>
    </row>
    <row r="70" spans="2:8" ht="18">
      <c r="B70" s="39">
        <f t="shared" ca="1" si="0"/>
        <v>37</v>
      </c>
      <c r="C70" s="40">
        <f ca="1">IF(B69:B435&lt;&gt;"",IF(Details!$B$6=26,IF(B70=1,$D$13,C69+14),IF(Details!$B$6=52,IF(B70=1,$D$13,C69+7),DATE(YEAR($D$13),MONTH($D$13)+(B70-1)*Details!$B$7,IF(Details!$B$6=24,IF(1-MOD(B70,2)=1,DAY($D$13)+14,DAY($D$13)),DAY($D$13))))),"")</f>
        <v>46905</v>
      </c>
      <c r="D70" s="41">
        <f ca="1">IF(B70="","",IF(B70&lt;=$D$14*Details!$B$6,H69*($D$10/Details!$B$6),IF(H69&lt;$H$8,H69,$H$8)))</f>
        <v>49918.994348474749</v>
      </c>
      <c r="E70" s="41">
        <f t="shared" ca="1" si="1"/>
        <v>8441.5479296885387</v>
      </c>
      <c r="F70" s="41">
        <f ca="1">IF(B70="","",$D$10/Details!$B$6*H69)</f>
        <v>41477.44641878621</v>
      </c>
      <c r="G70" s="41"/>
      <c r="H70" s="41">
        <f t="shared" ca="1" si="2"/>
        <v>4731838.0427887365</v>
      </c>
    </row>
    <row r="71" spans="2:8" ht="18">
      <c r="B71" s="39">
        <f t="shared" ca="1" si="0"/>
        <v>38</v>
      </c>
      <c r="C71" s="40">
        <f ca="1">IF(B70:B436&lt;&gt;"",IF(Details!$B$6=26,IF(B71=1,$D$13,C70+14),IF(Details!$B$6=52,IF(B71=1,$D$13,C70+7),DATE(YEAR($D$13),MONTH($D$13)+(B71-1)*Details!$B$7,IF(Details!$B$6=24,IF(1-MOD(B71,2)=1,DAY($D$13)+14,DAY($D$13)),DAY($D$13))))),"")</f>
        <v>46935</v>
      </c>
      <c r="D71" s="41">
        <f ca="1">IF(B71="","",IF(B71&lt;=$D$14*Details!$B$6,H70*($D$10/Details!$B$6),IF(H70&lt;$H$8,H70,$H$8)))</f>
        <v>49918.994348474749</v>
      </c>
      <c r="E71" s="41">
        <f t="shared" ca="1" si="1"/>
        <v>8515.4114740733057</v>
      </c>
      <c r="F71" s="41">
        <f ca="1">IF(B71="","",$D$10/Details!$B$6*H70)</f>
        <v>41403.582874401443</v>
      </c>
      <c r="G71" s="41"/>
      <c r="H71" s="41">
        <f t="shared" ca="1" si="2"/>
        <v>4723322.6313146632</v>
      </c>
    </row>
    <row r="72" spans="2:8" ht="18">
      <c r="B72" s="39">
        <f t="shared" ca="1" si="0"/>
        <v>39</v>
      </c>
      <c r="C72" s="40">
        <f ca="1">IF(B71:B437&lt;&gt;"",IF(Details!$B$6=26,IF(B72=1,$D$13,C71+14),IF(Details!$B$6=52,IF(B72=1,$D$13,C71+7),DATE(YEAR($D$13),MONTH($D$13)+(B72-1)*Details!$B$7,IF(Details!$B$6=24,IF(1-MOD(B72,2)=1,DAY($D$13)+14,DAY($D$13)),DAY($D$13))))),"")</f>
        <v>46966</v>
      </c>
      <c r="D72" s="41">
        <f ca="1">IF(B72="","",IF(B72&lt;=$D$14*Details!$B$6,H71*($D$10/Details!$B$6),IF(H71&lt;$H$8,H71,$H$8)))</f>
        <v>49918.994348474749</v>
      </c>
      <c r="E72" s="41">
        <f t="shared" ca="1" si="1"/>
        <v>8589.9213244714483</v>
      </c>
      <c r="F72" s="41">
        <f ca="1">IF(B72="","",$D$10/Details!$B$6*H71)</f>
        <v>41329.073024003301</v>
      </c>
      <c r="G72" s="41"/>
      <c r="H72" s="41">
        <f t="shared" ca="1" si="2"/>
        <v>4714732.7099901922</v>
      </c>
    </row>
    <row r="73" spans="2:8" ht="18">
      <c r="B73" s="39">
        <f t="shared" ca="1" si="0"/>
        <v>40</v>
      </c>
      <c r="C73" s="40">
        <f ca="1">IF(B72:B438&lt;&gt;"",IF(Details!$B$6=26,IF(B73=1,$D$13,C72+14),IF(Details!$B$6=52,IF(B73=1,$D$13,C72+7),DATE(YEAR($D$13),MONTH($D$13)+(B73-1)*Details!$B$7,IF(Details!$B$6=24,IF(1-MOD(B73,2)=1,DAY($D$13)+14,DAY($D$13)),DAY($D$13))))),"")</f>
        <v>46997</v>
      </c>
      <c r="D73" s="41">
        <f ca="1">IF(B73="","",IF(B73&lt;=$D$14*Details!$B$6,H72*($D$10/Details!$B$6),IF(H72&lt;$H$8,H72,$H$8)))</f>
        <v>49918.994348474749</v>
      </c>
      <c r="E73" s="41">
        <f t="shared" ca="1" si="1"/>
        <v>8665.0831360605735</v>
      </c>
      <c r="F73" s="41">
        <f ca="1">IF(B73="","",$D$10/Details!$B$6*H72)</f>
        <v>41253.911212414176</v>
      </c>
      <c r="G73" s="41"/>
      <c r="H73" s="41">
        <f t="shared" ca="1" si="2"/>
        <v>4706067.6268541319</v>
      </c>
    </row>
    <row r="74" spans="2:8" ht="18">
      <c r="B74" s="39">
        <f t="shared" ca="1" si="0"/>
        <v>41</v>
      </c>
      <c r="C74" s="40">
        <f ca="1">IF(B73:B439&lt;&gt;"",IF(Details!$B$6=26,IF(B74=1,$D$13,C73+14),IF(Details!$B$6=52,IF(B74=1,$D$13,C73+7),DATE(YEAR($D$13),MONTH($D$13)+(B74-1)*Details!$B$7,IF(Details!$B$6=24,IF(1-MOD(B74,2)=1,DAY($D$13)+14,DAY($D$13)),DAY($D$13))))),"")</f>
        <v>47027</v>
      </c>
      <c r="D74" s="41">
        <f ca="1">IF(B74="","",IF(B74&lt;=$D$14*Details!$B$6,H73*($D$10/Details!$B$6),IF(H73&lt;$H$8,H73,$H$8)))</f>
        <v>49918.994348474749</v>
      </c>
      <c r="E74" s="41">
        <f t="shared" ca="1" si="1"/>
        <v>8740.9026135011009</v>
      </c>
      <c r="F74" s="41">
        <f ca="1">IF(B74="","",$D$10/Details!$B$6*H73)</f>
        <v>41178.091734973648</v>
      </c>
      <c r="G74" s="41"/>
      <c r="H74" s="41">
        <f t="shared" ca="1" si="2"/>
        <v>4697326.7242406309</v>
      </c>
    </row>
    <row r="75" spans="2:8" ht="18">
      <c r="B75" s="39">
        <f t="shared" ca="1" si="0"/>
        <v>42</v>
      </c>
      <c r="C75" s="40">
        <f ca="1">IF(B74:B440&lt;&gt;"",IF(Details!$B$6=26,IF(B75=1,$D$13,C74+14),IF(Details!$B$6=52,IF(B75=1,$D$13,C74+7),DATE(YEAR($D$13),MONTH($D$13)+(B75-1)*Details!$B$7,IF(Details!$B$6=24,IF(1-MOD(B75,2)=1,DAY($D$13)+14,DAY($D$13)),DAY($D$13))))),"")</f>
        <v>47058</v>
      </c>
      <c r="D75" s="41">
        <f ca="1">IF(B75="","",IF(B75&lt;=$D$14*Details!$B$6,H74*($D$10/Details!$B$6),IF(H74&lt;$H$8,H74,$H$8)))</f>
        <v>49918.994348474749</v>
      </c>
      <c r="E75" s="41">
        <f t="shared" ca="1" si="1"/>
        <v>8817.3855113692334</v>
      </c>
      <c r="F75" s="41">
        <f ca="1">IF(B75="","",$D$10/Details!$B$6*H74)</f>
        <v>41101.608837105516</v>
      </c>
      <c r="G75" s="41"/>
      <c r="H75" s="41">
        <f t="shared" ca="1" si="2"/>
        <v>4688509.3387292614</v>
      </c>
    </row>
    <row r="76" spans="2:8" ht="18">
      <c r="B76" s="39">
        <f t="shared" ca="1" si="0"/>
        <v>43</v>
      </c>
      <c r="C76" s="40">
        <f ca="1">IF(B75:B441&lt;&gt;"",IF(Details!$B$6=26,IF(B76=1,$D$13,C75+14),IF(Details!$B$6=52,IF(B76=1,$D$13,C75+7),DATE(YEAR($D$13),MONTH($D$13)+(B76-1)*Details!$B$7,IF(Details!$B$6=24,IF(1-MOD(B76,2)=1,DAY($D$13)+14,DAY($D$13)),DAY($D$13))))),"")</f>
        <v>47088</v>
      </c>
      <c r="D76" s="41">
        <f ca="1">IF(B76="","",IF(B76&lt;=$D$14*Details!$B$6,H75*($D$10/Details!$B$6),IF(H75&lt;$H$8,H75,$H$8)))</f>
        <v>49918.994348474749</v>
      </c>
      <c r="E76" s="41">
        <f t="shared" ca="1" si="1"/>
        <v>8894.5376345937184</v>
      </c>
      <c r="F76" s="41">
        <f ca="1">IF(B76="","",$D$10/Details!$B$6*H75)</f>
        <v>41024.456713881031</v>
      </c>
      <c r="G76" s="41"/>
      <c r="H76" s="41">
        <f t="shared" ca="1" si="2"/>
        <v>4679614.801094668</v>
      </c>
    </row>
    <row r="77" spans="2:8" ht="18">
      <c r="B77" s="39">
        <f t="shared" ca="1" si="0"/>
        <v>44</v>
      </c>
      <c r="C77" s="40">
        <f ca="1">IF(B76:B442&lt;&gt;"",IF(Details!$B$6=26,IF(B77=1,$D$13,C76+14),IF(Details!$B$6=52,IF(B77=1,$D$13,C76+7),DATE(YEAR($D$13),MONTH($D$13)+(B77-1)*Details!$B$7,IF(Details!$B$6=24,IF(1-MOD(B77,2)=1,DAY($D$13)+14,DAY($D$13)),DAY($D$13))))),"")</f>
        <v>47119</v>
      </c>
      <c r="D77" s="41">
        <f ca="1">IF(B77="","",IF(B77&lt;=$D$14*Details!$B$6,H76*($D$10/Details!$B$6),IF(H76&lt;$H$8,H76,$H$8)))</f>
        <v>49918.994348474749</v>
      </c>
      <c r="E77" s="41">
        <f t="shared" ca="1" si="1"/>
        <v>8972.3648388964066</v>
      </c>
      <c r="F77" s="41">
        <f ca="1">IF(B77="","",$D$10/Details!$B$6*H76)</f>
        <v>40946.629509578343</v>
      </c>
      <c r="G77" s="41"/>
      <c r="H77" s="41">
        <f t="shared" ca="1" si="2"/>
        <v>4670642.4362557717</v>
      </c>
    </row>
    <row r="78" spans="2:8" ht="18">
      <c r="B78" s="39">
        <f t="shared" ca="1" si="0"/>
        <v>45</v>
      </c>
      <c r="C78" s="40">
        <f ca="1">IF(B77:B443&lt;&gt;"",IF(Details!$B$6=26,IF(B78=1,$D$13,C77+14),IF(Details!$B$6=52,IF(B78=1,$D$13,C77+7),DATE(YEAR($D$13),MONTH($D$13)+(B78-1)*Details!$B$7,IF(Details!$B$6=24,IF(1-MOD(B78,2)=1,DAY($D$13)+14,DAY($D$13)),DAY($D$13))))),"")</f>
        <v>47150</v>
      </c>
      <c r="D78" s="41">
        <f ca="1">IF(B78="","",IF(B78&lt;=$D$14*Details!$B$6,H77*($D$10/Details!$B$6),IF(H77&lt;$H$8,H77,$H$8)))</f>
        <v>49918.994348474749</v>
      </c>
      <c r="E78" s="41">
        <f t="shared" ca="1" si="1"/>
        <v>9050.8730312367479</v>
      </c>
      <c r="F78" s="41">
        <f ca="1">IF(B78="","",$D$10/Details!$B$6*H77)</f>
        <v>40868.121317238001</v>
      </c>
      <c r="G78" s="41"/>
      <c r="H78" s="41">
        <f t="shared" ca="1" si="2"/>
        <v>4661591.5632245345</v>
      </c>
    </row>
    <row r="79" spans="2:8" ht="18">
      <c r="B79" s="39">
        <f t="shared" ca="1" si="0"/>
        <v>46</v>
      </c>
      <c r="C79" s="40">
        <f ca="1">IF(B78:B444&lt;&gt;"",IF(Details!$B$6=26,IF(B79=1,$D$13,C78+14),IF(Details!$B$6=52,IF(B79=1,$D$13,C78+7),DATE(YEAR($D$13),MONTH($D$13)+(B79-1)*Details!$B$7,IF(Details!$B$6=24,IF(1-MOD(B79,2)=1,DAY($D$13)+14,DAY($D$13)),DAY($D$13))))),"")</f>
        <v>47178</v>
      </c>
      <c r="D79" s="41">
        <f ca="1">IF(B79="","",IF(B79&lt;=$D$14*Details!$B$6,H78*($D$10/Details!$B$6),IF(H78&lt;$H$8,H78,$H$8)))</f>
        <v>49918.994348474749</v>
      </c>
      <c r="E79" s="41">
        <f t="shared" ca="1" si="1"/>
        <v>9130.0681702600777</v>
      </c>
      <c r="F79" s="41">
        <f ca="1">IF(B79="","",$D$10/Details!$B$6*H78)</f>
        <v>40788.926178214671</v>
      </c>
      <c r="G79" s="41"/>
      <c r="H79" s="41">
        <f t="shared" ca="1" si="2"/>
        <v>4652461.4950542748</v>
      </c>
    </row>
    <row r="80" spans="2:8" ht="18">
      <c r="B80" s="39">
        <f t="shared" ca="1" si="0"/>
        <v>47</v>
      </c>
      <c r="C80" s="40">
        <f ca="1">IF(B79:B445&lt;&gt;"",IF(Details!$B$6=26,IF(B80=1,$D$13,C79+14),IF(Details!$B$6=52,IF(B80=1,$D$13,C79+7),DATE(YEAR($D$13),MONTH($D$13)+(B80-1)*Details!$B$7,IF(Details!$B$6=24,IF(1-MOD(B80,2)=1,DAY($D$13)+14,DAY($D$13)),DAY($D$13))))),"")</f>
        <v>47209</v>
      </c>
      <c r="D80" s="41">
        <f ca="1">IF(B80="","",IF(B80&lt;=$D$14*Details!$B$6,H79*($D$10/Details!$B$6),IF(H79&lt;$H$8,H79,$H$8)))</f>
        <v>49918.994348474749</v>
      </c>
      <c r="E80" s="41">
        <f t="shared" ca="1" si="1"/>
        <v>9209.9562667498467</v>
      </c>
      <c r="F80" s="41">
        <f ca="1">IF(B80="","",$D$10/Details!$B$6*H79)</f>
        <v>40709.038081724902</v>
      </c>
      <c r="G80" s="41"/>
      <c r="H80" s="41">
        <f t="shared" ca="1" si="2"/>
        <v>4643251.5387875251</v>
      </c>
    </row>
    <row r="81" spans="2:8" ht="18">
      <c r="B81" s="39">
        <f t="shared" ca="1" si="0"/>
        <v>48</v>
      </c>
      <c r="C81" s="40">
        <f ca="1">IF(B80:B446&lt;&gt;"",IF(Details!$B$6=26,IF(B81=1,$D$13,C80+14),IF(Details!$B$6=52,IF(B81=1,$D$13,C80+7),DATE(YEAR($D$13),MONTH($D$13)+(B81-1)*Details!$B$7,IF(Details!$B$6=24,IF(1-MOD(B81,2)=1,DAY($D$13)+14,DAY($D$13)),DAY($D$13))))),"")</f>
        <v>47239</v>
      </c>
      <c r="D81" s="41">
        <f ca="1">IF(B81="","",IF(B81&lt;=$D$14*Details!$B$6,H80*($D$10/Details!$B$6),IF(H80&lt;$H$8,H80,$H$8)))</f>
        <v>49918.994348474749</v>
      </c>
      <c r="E81" s="41">
        <f t="shared" ca="1" si="1"/>
        <v>9290.5433840839105</v>
      </c>
      <c r="F81" s="41">
        <f ca="1">IF(B81="","",$D$10/Details!$B$6*H80)</f>
        <v>40628.450964390839</v>
      </c>
      <c r="G81" s="41"/>
      <c r="H81" s="41">
        <f t="shared" ca="1" si="2"/>
        <v>4633960.9954034416</v>
      </c>
    </row>
    <row r="82" spans="2:8" ht="18">
      <c r="B82" s="39">
        <f t="shared" ca="1" si="0"/>
        <v>49</v>
      </c>
      <c r="C82" s="40">
        <f ca="1">IF(B81:B447&lt;&gt;"",IF(Details!$B$6=26,IF(B82=1,$D$13,C81+14),IF(Details!$B$6=52,IF(B82=1,$D$13,C81+7),DATE(YEAR($D$13),MONTH($D$13)+(B82-1)*Details!$B$7,IF(Details!$B$6=24,IF(1-MOD(B82,2)=1,DAY($D$13)+14,DAY($D$13)),DAY($D$13))))),"")</f>
        <v>47270</v>
      </c>
      <c r="D82" s="41">
        <f ca="1">IF(B82="","",IF(B82&lt;=$D$14*Details!$B$6,H81*($D$10/Details!$B$6),IF(H81&lt;$H$8,H81,$H$8)))</f>
        <v>49918.994348474749</v>
      </c>
      <c r="E82" s="41">
        <f t="shared" ca="1" si="1"/>
        <v>9371.8356386946398</v>
      </c>
      <c r="F82" s="41">
        <f ca="1">IF(B82="","",$D$10/Details!$B$6*H81)</f>
        <v>40547.158709780109</v>
      </c>
      <c r="G82" s="41"/>
      <c r="H82" s="41">
        <f t="shared" ca="1" si="2"/>
        <v>4624589.1597647471</v>
      </c>
    </row>
    <row r="83" spans="2:8" ht="18">
      <c r="B83" s="39">
        <f t="shared" ca="1" si="0"/>
        <v>50</v>
      </c>
      <c r="C83" s="40">
        <f ca="1">IF(B82:B448&lt;&gt;"",IF(Details!$B$6=26,IF(B83=1,$D$13,C82+14),IF(Details!$B$6=52,IF(B83=1,$D$13,C82+7),DATE(YEAR($D$13),MONTH($D$13)+(B83-1)*Details!$B$7,IF(Details!$B$6=24,IF(1-MOD(B83,2)=1,DAY($D$13)+14,DAY($D$13)),DAY($D$13))))),"")</f>
        <v>47300</v>
      </c>
      <c r="D83" s="41">
        <f ca="1">IF(B83="","",IF(B83&lt;=$D$14*Details!$B$6,H82*($D$10/Details!$B$6),IF(H82&lt;$H$8,H82,$H$8)))</f>
        <v>49918.994348474749</v>
      </c>
      <c r="E83" s="41">
        <f t="shared" ca="1" si="1"/>
        <v>9453.8392005332134</v>
      </c>
      <c r="F83" s="41">
        <f ca="1">IF(B83="","",$D$10/Details!$B$6*H82)</f>
        <v>40465.155147941536</v>
      </c>
      <c r="G83" s="41"/>
      <c r="H83" s="41">
        <f t="shared" ca="1" si="2"/>
        <v>4615135.3205642141</v>
      </c>
    </row>
    <row r="84" spans="2:8" ht="18">
      <c r="B84" s="39">
        <f t="shared" ca="1" si="0"/>
        <v>51</v>
      </c>
      <c r="C84" s="40">
        <f ca="1">IF(B83:B449&lt;&gt;"",IF(Details!$B$6=26,IF(B84=1,$D$13,C83+14),IF(Details!$B$6=52,IF(B84=1,$D$13,C83+7),DATE(YEAR($D$13),MONTH($D$13)+(B84-1)*Details!$B$7,IF(Details!$B$6=24,IF(1-MOD(B84,2)=1,DAY($D$13)+14,DAY($D$13)),DAY($D$13))))),"")</f>
        <v>47331</v>
      </c>
      <c r="D84" s="41">
        <f ca="1">IF(B84="","",IF(B84&lt;=$D$14*Details!$B$6,H83*($D$10/Details!$B$6),IF(H83&lt;$H$8,H83,$H$8)))</f>
        <v>49918.994348474749</v>
      </c>
      <c r="E84" s="41">
        <f t="shared" ca="1" si="1"/>
        <v>9536.5602935378774</v>
      </c>
      <c r="F84" s="41">
        <f ca="1">IF(B84="","",$D$10/Details!$B$6*H83)</f>
        <v>40382.434054936872</v>
      </c>
      <c r="G84" s="41"/>
      <c r="H84" s="41">
        <f t="shared" ca="1" si="2"/>
        <v>4605598.7602706766</v>
      </c>
    </row>
    <row r="85" spans="2:8" ht="18">
      <c r="B85" s="39">
        <f t="shared" ca="1" si="0"/>
        <v>52</v>
      </c>
      <c r="C85" s="40">
        <f ca="1">IF(B84:B450&lt;&gt;"",IF(Details!$B$6=26,IF(B85=1,$D$13,C84+14),IF(Details!$B$6=52,IF(B85=1,$D$13,C84+7),DATE(YEAR($D$13),MONTH($D$13)+(B85-1)*Details!$B$7,IF(Details!$B$6=24,IF(1-MOD(B85,2)=1,DAY($D$13)+14,DAY($D$13)),DAY($D$13))))),"")</f>
        <v>47362</v>
      </c>
      <c r="D85" s="41">
        <f ca="1">IF(B85="","",IF(B85&lt;=$D$14*Details!$B$6,H84*($D$10/Details!$B$6),IF(H84&lt;$H$8,H84,$H$8)))</f>
        <v>49918.994348474749</v>
      </c>
      <c r="E85" s="41">
        <f t="shared" ca="1" si="1"/>
        <v>9620.0051961063364</v>
      </c>
      <c r="F85" s="41">
        <f ca="1">IF(B85="","",$D$10/Details!$B$6*H84)</f>
        <v>40298.989152368413</v>
      </c>
      <c r="G85" s="41"/>
      <c r="H85" s="41">
        <f t="shared" ca="1" si="2"/>
        <v>4595978.75507457</v>
      </c>
    </row>
    <row r="86" spans="2:8" ht="18">
      <c r="B86" s="39">
        <f t="shared" ca="1" si="0"/>
        <v>53</v>
      </c>
      <c r="C86" s="40">
        <f ca="1">IF(B85:B451&lt;&gt;"",IF(Details!$B$6=26,IF(B86=1,$D$13,C85+14),IF(Details!$B$6=52,IF(B86=1,$D$13,C85+7),DATE(YEAR($D$13),MONTH($D$13)+(B86-1)*Details!$B$7,IF(Details!$B$6=24,IF(1-MOD(B86,2)=1,DAY($D$13)+14,DAY($D$13)),DAY($D$13))))),"")</f>
        <v>47392</v>
      </c>
      <c r="D86" s="41">
        <f ca="1">IF(B86="","",IF(B86&lt;=$D$14*Details!$B$6,H85*($D$10/Details!$B$6),IF(H85&lt;$H$8,H85,$H$8)))</f>
        <v>49918.994348474749</v>
      </c>
      <c r="E86" s="41">
        <f t="shared" ca="1" si="1"/>
        <v>9704.1802415722632</v>
      </c>
      <c r="F86" s="41">
        <f ca="1">IF(B86="","",$D$10/Details!$B$6*H85)</f>
        <v>40214.814106902486</v>
      </c>
      <c r="G86" s="41"/>
      <c r="H86" s="41">
        <f t="shared" ca="1" si="2"/>
        <v>4586274.5748329973</v>
      </c>
    </row>
    <row r="87" spans="2:8" ht="18">
      <c r="B87" s="39">
        <f t="shared" ca="1" si="0"/>
        <v>54</v>
      </c>
      <c r="C87" s="40">
        <f ca="1">IF(B86:B452&lt;&gt;"",IF(Details!$B$6=26,IF(B87=1,$D$13,C86+14),IF(Details!$B$6=52,IF(B87=1,$D$13,C86+7),DATE(YEAR($D$13),MONTH($D$13)+(B87-1)*Details!$B$7,IF(Details!$B$6=24,IF(1-MOD(B87,2)=1,DAY($D$13)+14,DAY($D$13)),DAY($D$13))))),"")</f>
        <v>47423</v>
      </c>
      <c r="D87" s="41">
        <f ca="1">IF(B87="","",IF(B87&lt;=$D$14*Details!$B$6,H86*($D$10/Details!$B$6),IF(H86&lt;$H$8,H86,$H$8)))</f>
        <v>49918.994348474749</v>
      </c>
      <c r="E87" s="41">
        <f t="shared" ca="1" si="1"/>
        <v>9789.091818686029</v>
      </c>
      <c r="F87" s="41">
        <f ca="1">IF(B87="","",$D$10/Details!$B$6*H86)</f>
        <v>40129.90252978872</v>
      </c>
      <c r="G87" s="41"/>
      <c r="H87" s="41">
        <f t="shared" ca="1" si="2"/>
        <v>4576485.4830143116</v>
      </c>
    </row>
    <row r="88" spans="2:8" ht="18">
      <c r="B88" s="39">
        <f t="shared" ca="1" si="0"/>
        <v>55</v>
      </c>
      <c r="C88" s="40">
        <f ca="1">IF(B87:B453&lt;&gt;"",IF(Details!$B$6=26,IF(B88=1,$D$13,C87+14),IF(Details!$B$6=52,IF(B88=1,$D$13,C87+7),DATE(YEAR($D$13),MONTH($D$13)+(B88-1)*Details!$B$7,IF(Details!$B$6=24,IF(1-MOD(B88,2)=1,DAY($D$13)+14,DAY($D$13)),DAY($D$13))))),"")</f>
        <v>47453</v>
      </c>
      <c r="D88" s="41">
        <f ca="1">IF(B88="","",IF(B88&lt;=$D$14*Details!$B$6,H87*($D$10/Details!$B$6),IF(H87&lt;$H$8,H87,$H$8)))</f>
        <v>49918.994348474749</v>
      </c>
      <c r="E88" s="41">
        <f t="shared" ca="1" si="1"/>
        <v>9874.7463720995293</v>
      </c>
      <c r="F88" s="41">
        <f ca="1">IF(B88="","",$D$10/Details!$B$6*H87)</f>
        <v>40044.24797637522</v>
      </c>
      <c r="G88" s="41"/>
      <c r="H88" s="41">
        <f t="shared" ca="1" si="2"/>
        <v>4566610.7366422117</v>
      </c>
    </row>
    <row r="89" spans="2:8" ht="18">
      <c r="B89" s="39">
        <f t="shared" ca="1" si="0"/>
        <v>56</v>
      </c>
      <c r="C89" s="40">
        <f ca="1">IF(B88:B454&lt;&gt;"",IF(Details!$B$6=26,IF(B89=1,$D$13,C88+14),IF(Details!$B$6=52,IF(B89=1,$D$13,C88+7),DATE(YEAR($D$13),MONTH($D$13)+(B89-1)*Details!$B$7,IF(Details!$B$6=24,IF(1-MOD(B89,2)=1,DAY($D$13)+14,DAY($D$13)),DAY($D$13))))),"")</f>
        <v>47484</v>
      </c>
      <c r="D89" s="41">
        <f ca="1">IF(B89="","",IF(B89&lt;=$D$14*Details!$B$6,H88*($D$10/Details!$B$6),IF(H88&lt;$H$8,H88,$H$8)))</f>
        <v>49918.994348474749</v>
      </c>
      <c r="E89" s="41">
        <f t="shared" ca="1" si="1"/>
        <v>9961.1504028554045</v>
      </c>
      <c r="F89" s="41">
        <f ca="1">IF(B89="","",$D$10/Details!$B$6*H88)</f>
        <v>39957.843945619345</v>
      </c>
      <c r="G89" s="41"/>
      <c r="H89" s="41">
        <f t="shared" ca="1" si="2"/>
        <v>4556649.5862393565</v>
      </c>
    </row>
    <row r="90" spans="2:8" ht="18">
      <c r="B90" s="39">
        <f t="shared" ca="1" si="0"/>
        <v>57</v>
      </c>
      <c r="C90" s="40">
        <f ca="1">IF(B89:B455&lt;&gt;"",IF(Details!$B$6=26,IF(B90=1,$D$13,C89+14),IF(Details!$B$6=52,IF(B90=1,$D$13,C89+7),DATE(YEAR($D$13),MONTH($D$13)+(B90-1)*Details!$B$7,IF(Details!$B$6=24,IF(1-MOD(B90,2)=1,DAY($D$13)+14,DAY($D$13)),DAY($D$13))))),"")</f>
        <v>47515</v>
      </c>
      <c r="D90" s="41">
        <f ca="1">IF(B90="","",IF(B90&lt;=$D$14*Details!$B$6,H89*($D$10/Details!$B$6),IF(H89&lt;$H$8,H89,$H$8)))</f>
        <v>49918.994348474749</v>
      </c>
      <c r="E90" s="41">
        <f t="shared" ca="1" si="1"/>
        <v>10048.310468880387</v>
      </c>
      <c r="F90" s="41">
        <f ca="1">IF(B90="","",$D$10/Details!$B$6*H89)</f>
        <v>39870.683879594362</v>
      </c>
      <c r="G90" s="41"/>
      <c r="H90" s="41">
        <f t="shared" ca="1" si="2"/>
        <v>4546601.2757704761</v>
      </c>
    </row>
    <row r="91" spans="2:8" ht="18">
      <c r="B91" s="39">
        <f t="shared" ca="1" si="0"/>
        <v>58</v>
      </c>
      <c r="C91" s="40">
        <f ca="1">IF(B90:B456&lt;&gt;"",IF(Details!$B$6=26,IF(B91=1,$D$13,C90+14),IF(Details!$B$6=52,IF(B91=1,$D$13,C90+7),DATE(YEAR($D$13),MONTH($D$13)+(B91-1)*Details!$B$7,IF(Details!$B$6=24,IF(1-MOD(B91,2)=1,DAY($D$13)+14,DAY($D$13)),DAY($D$13))))),"")</f>
        <v>47543</v>
      </c>
      <c r="D91" s="41">
        <f ca="1">IF(B91="","",IF(B91&lt;=$D$14*Details!$B$6,H90*($D$10/Details!$B$6),IF(H90&lt;$H$8,H90,$H$8)))</f>
        <v>49918.994348474749</v>
      </c>
      <c r="E91" s="41">
        <f t="shared" ca="1" si="1"/>
        <v>10136.233185483085</v>
      </c>
      <c r="F91" s="41">
        <f ca="1">IF(B91="","",$D$10/Details!$B$6*H90)</f>
        <v>39782.761162991665</v>
      </c>
      <c r="G91" s="41"/>
      <c r="H91" s="41">
        <f t="shared" ca="1" si="2"/>
        <v>4536465.0425849929</v>
      </c>
    </row>
    <row r="92" spans="2:8" ht="18">
      <c r="B92" s="39">
        <f t="shared" ca="1" si="0"/>
        <v>59</v>
      </c>
      <c r="C92" s="40">
        <f ca="1">IF(B91:B457&lt;&gt;"",IF(Details!$B$6=26,IF(B92=1,$D$13,C91+14),IF(Details!$B$6=52,IF(B92=1,$D$13,C91+7),DATE(YEAR($D$13),MONTH($D$13)+(B92-1)*Details!$B$7,IF(Details!$B$6=24,IF(1-MOD(B92,2)=1,DAY($D$13)+14,DAY($D$13)),DAY($D$13))))),"")</f>
        <v>47574</v>
      </c>
      <c r="D92" s="41">
        <f ca="1">IF(B92="","",IF(B92&lt;=$D$14*Details!$B$6,H91*($D$10/Details!$B$6),IF(H91&lt;$H$8,H91,$H$8)))</f>
        <v>49918.994348474749</v>
      </c>
      <c r="E92" s="41">
        <f t="shared" ca="1" si="1"/>
        <v>10224.925225856066</v>
      </c>
      <c r="F92" s="41">
        <f ca="1">IF(B92="","",$D$10/Details!$B$6*H91)</f>
        <v>39694.069122618683</v>
      </c>
      <c r="G92" s="41"/>
      <c r="H92" s="41">
        <f t="shared" ca="1" si="2"/>
        <v>4526240.1173591372</v>
      </c>
    </row>
    <row r="93" spans="2:8" ht="18">
      <c r="B93" s="39">
        <f t="shared" ca="1" si="0"/>
        <v>60</v>
      </c>
      <c r="C93" s="40">
        <f ca="1">IF(B92:B458&lt;&gt;"",IF(Details!$B$6=26,IF(B93=1,$D$13,C92+14),IF(Details!$B$6=52,IF(B93=1,$D$13,C92+7),DATE(YEAR($D$13),MONTH($D$13)+(B93-1)*Details!$B$7,IF(Details!$B$6=24,IF(1-MOD(B93,2)=1,DAY($D$13)+14,DAY($D$13)),DAY($D$13))))),"")</f>
        <v>47604</v>
      </c>
      <c r="D93" s="41">
        <f ca="1">IF(B93="","",IF(B93&lt;=$D$14*Details!$B$6,H92*($D$10/Details!$B$6),IF(H92&lt;$H$8,H92,$H$8)))</f>
        <v>49918.994348474749</v>
      </c>
      <c r="E93" s="41">
        <f t="shared" ca="1" si="1"/>
        <v>10314.393321582305</v>
      </c>
      <c r="F93" s="41">
        <f ca="1">IF(B93="","",$D$10/Details!$B$6*H92)</f>
        <v>39604.601026892444</v>
      </c>
      <c r="G93" s="41"/>
      <c r="H93" s="41">
        <f t="shared" ca="1" si="2"/>
        <v>4515925.724037555</v>
      </c>
    </row>
    <row r="94" spans="2:8" ht="18">
      <c r="B94" s="39">
        <f t="shared" ca="1" si="0"/>
        <v>61</v>
      </c>
      <c r="C94" s="40">
        <f ca="1">IF(B93:B459&lt;&gt;"",IF(Details!$B$6=26,IF(B94=1,$D$13,C93+14),IF(Details!$B$6=52,IF(B94=1,$D$13,C93+7),DATE(YEAR($D$13),MONTH($D$13)+(B94-1)*Details!$B$7,IF(Details!$B$6=24,IF(1-MOD(B94,2)=1,DAY($D$13)+14,DAY($D$13)),DAY($D$13))))),"")</f>
        <v>47635</v>
      </c>
      <c r="D94" s="41">
        <f ca="1">IF(B94="","",IF(B94&lt;=$D$14*Details!$B$6,H93*($D$10/Details!$B$6),IF(H93&lt;$H$8,H93,$H$8)))</f>
        <v>49918.994348474749</v>
      </c>
      <c r="E94" s="41">
        <f t="shared" ca="1" si="1"/>
        <v>10404.644263146147</v>
      </c>
      <c r="F94" s="41">
        <f ca="1">IF(B94="","",$D$10/Details!$B$6*H93)</f>
        <v>39514.350085328602</v>
      </c>
      <c r="G94" s="41"/>
      <c r="H94" s="41">
        <f t="shared" ca="1" si="2"/>
        <v>4505521.0797744086</v>
      </c>
    </row>
    <row r="95" spans="2:8" ht="18">
      <c r="B95" s="39">
        <f t="shared" ca="1" si="0"/>
        <v>62</v>
      </c>
      <c r="C95" s="40">
        <f ca="1">IF(B94:B460&lt;&gt;"",IF(Details!$B$6=26,IF(B95=1,$D$13,C94+14),IF(Details!$B$6=52,IF(B95=1,$D$13,C94+7),DATE(YEAR($D$13),MONTH($D$13)+(B95-1)*Details!$B$7,IF(Details!$B$6=24,IF(1-MOD(B95,2)=1,DAY($D$13)+14,DAY($D$13)),DAY($D$13))))),"")</f>
        <v>47665</v>
      </c>
      <c r="D95" s="41">
        <f ca="1">IF(B95="","",IF(B95&lt;=$D$14*Details!$B$6,H94*($D$10/Details!$B$6),IF(H94&lt;$H$8,H94,$H$8)))</f>
        <v>49918.994348474749</v>
      </c>
      <c r="E95" s="41">
        <f t="shared" ca="1" si="1"/>
        <v>10495.684900448679</v>
      </c>
      <c r="F95" s="41">
        <f ca="1">IF(B95="","",$D$10/Details!$B$6*H94)</f>
        <v>39423.30944802607</v>
      </c>
      <c r="G95" s="41"/>
      <c r="H95" s="41">
        <f t="shared" ca="1" si="2"/>
        <v>4495025.3948739599</v>
      </c>
    </row>
    <row r="96" spans="2:8" ht="18">
      <c r="B96" s="39">
        <f t="shared" ca="1" si="0"/>
        <v>63</v>
      </c>
      <c r="C96" s="40">
        <f ca="1">IF(B95:B461&lt;&gt;"",IF(Details!$B$6=26,IF(B96=1,$D$13,C95+14),IF(Details!$B$6=52,IF(B96=1,$D$13,C95+7),DATE(YEAR($D$13),MONTH($D$13)+(B96-1)*Details!$B$7,IF(Details!$B$6=24,IF(1-MOD(B96,2)=1,DAY($D$13)+14,DAY($D$13)),DAY($D$13))))),"")</f>
        <v>47696</v>
      </c>
      <c r="D96" s="41">
        <f ca="1">IF(B96="","",IF(B96&lt;=$D$14*Details!$B$6,H95*($D$10/Details!$B$6),IF(H95&lt;$H$8,H95,$H$8)))</f>
        <v>49918.994348474749</v>
      </c>
      <c r="E96" s="41">
        <f t="shared" ca="1" si="1"/>
        <v>10587.522143327602</v>
      </c>
      <c r="F96" s="41">
        <f ca="1">IF(B96="","",$D$10/Details!$B$6*H95)</f>
        <v>39331.472205147147</v>
      </c>
      <c r="G96" s="41"/>
      <c r="H96" s="41">
        <f t="shared" ca="1" si="2"/>
        <v>4484437.8727306323</v>
      </c>
    </row>
    <row r="97" spans="2:8" ht="18">
      <c r="B97" s="39">
        <f t="shared" ca="1" si="0"/>
        <v>64</v>
      </c>
      <c r="C97" s="40">
        <f ca="1">IF(B96:B462&lt;&gt;"",IF(Details!$B$6=26,IF(B97=1,$D$13,C96+14),IF(Details!$B$6=52,IF(B97=1,$D$13,C96+7),DATE(YEAR($D$13),MONTH($D$13)+(B97-1)*Details!$B$7,IF(Details!$B$6=24,IF(1-MOD(B97,2)=1,DAY($D$13)+14,DAY($D$13)),DAY($D$13))))),"")</f>
        <v>47727</v>
      </c>
      <c r="D97" s="41">
        <f ca="1">IF(B97="","",IF(B97&lt;=$D$14*Details!$B$6,H96*($D$10/Details!$B$6),IF(H96&lt;$H$8,H96,$H$8)))</f>
        <v>49918.994348474749</v>
      </c>
      <c r="E97" s="41">
        <f t="shared" ca="1" si="1"/>
        <v>10680.162962081718</v>
      </c>
      <c r="F97" s="41">
        <f ca="1">IF(B97="","",$D$10/Details!$B$6*H96)</f>
        <v>39238.831386393031</v>
      </c>
      <c r="G97" s="41"/>
      <c r="H97" s="41">
        <f t="shared" ca="1" si="2"/>
        <v>4473757.7097685505</v>
      </c>
    </row>
    <row r="98" spans="2:8" ht="18">
      <c r="B98" s="39">
        <f t="shared" ca="1" si="0"/>
        <v>65</v>
      </c>
      <c r="C98" s="40">
        <f ca="1">IF(B97:B463&lt;&gt;"",IF(Details!$B$6=26,IF(B98=1,$D$13,C97+14),IF(Details!$B$6=52,IF(B98=1,$D$13,C97+7),DATE(YEAR($D$13),MONTH($D$13)+(B98-1)*Details!$B$7,IF(Details!$B$6=24,IF(1-MOD(B98,2)=1,DAY($D$13)+14,DAY($D$13)),DAY($D$13))))),"")</f>
        <v>47757</v>
      </c>
      <c r="D98" s="41">
        <f ca="1">IF(B98="","",IF(B98&lt;=$D$14*Details!$B$6,H97*($D$10/Details!$B$6),IF(H97&lt;$H$8,H97,$H$8)))</f>
        <v>49918.994348474749</v>
      </c>
      <c r="E98" s="41">
        <f t="shared" ca="1" si="1"/>
        <v>10773.614387999936</v>
      </c>
      <c r="F98" s="41">
        <f ca="1">IF(B98="","",$D$10/Details!$B$6*H97)</f>
        <v>39145.379960474813</v>
      </c>
      <c r="G98" s="41"/>
      <c r="H98" s="41">
        <f t="shared" ca="1" si="2"/>
        <v>4462984.0953805503</v>
      </c>
    </row>
    <row r="99" spans="2:8" ht="18">
      <c r="B99" s="39">
        <f t="shared" ref="B99:B162" ca="1" si="3">IF(B98&lt;$H$10,IF(H98&gt;0,B98+1,""),"")</f>
        <v>66</v>
      </c>
      <c r="C99" s="40">
        <f ca="1">IF(B98:B464&lt;&gt;"",IF(Details!$B$6=26,IF(B99=1,$D$13,C98+14),IF(Details!$B$6=52,IF(B99=1,$D$13,C98+7),DATE(YEAR($D$13),MONTH($D$13)+(B99-1)*Details!$B$7,IF(Details!$B$6=24,IF(1-MOD(B99,2)=1,DAY($D$13)+14,DAY($D$13)),DAY($D$13))))),"")</f>
        <v>47788</v>
      </c>
      <c r="D99" s="41">
        <f ca="1">IF(B99="","",IF(B99&lt;=$D$14*Details!$B$6,H98*($D$10/Details!$B$6),IF(H98&lt;$H$8,H98,$H$8)))</f>
        <v>49918.994348474749</v>
      </c>
      <c r="E99" s="41">
        <f t="shared" ca="1" si="1"/>
        <v>10867.883513894936</v>
      </c>
      <c r="F99" s="41">
        <f ca="1">IF(B99="","",$D$10/Details!$B$6*H98)</f>
        <v>39051.110834579813</v>
      </c>
      <c r="G99" s="41"/>
      <c r="H99" s="41">
        <f t="shared" ca="1" si="2"/>
        <v>4452116.2118666554</v>
      </c>
    </row>
    <row r="100" spans="2:8" ht="18">
      <c r="B100" s="39">
        <f t="shared" ca="1" si="3"/>
        <v>67</v>
      </c>
      <c r="C100" s="40">
        <f ca="1">IF(B99:B465&lt;&gt;"",IF(Details!$B$6=26,IF(B100=1,$D$13,C99+14),IF(Details!$B$6=52,IF(B100=1,$D$13,C99+7),DATE(YEAR($D$13),MONTH($D$13)+(B100-1)*Details!$B$7,IF(Details!$B$6=24,IF(1-MOD(B100,2)=1,DAY($D$13)+14,DAY($D$13)),DAY($D$13))))),"")</f>
        <v>47818</v>
      </c>
      <c r="D100" s="41">
        <f ca="1">IF(B100="","",IF(B100&lt;=$D$14*Details!$B$6,H99*($D$10/Details!$B$6),IF(H99&lt;$H$8,H99,$H$8)))</f>
        <v>49918.994348474749</v>
      </c>
      <c r="E100" s="41">
        <f t="shared" ref="E100:E163" ca="1" si="4">IF(B100="","",IF(H99&lt;$H$8,D100,D100-F100))</f>
        <v>10962.97749464152</v>
      </c>
      <c r="F100" s="41">
        <f ca="1">IF(B100="","",$D$10/Details!$B$6*H99)</f>
        <v>38956.016853833229</v>
      </c>
      <c r="G100" s="41"/>
      <c r="H100" s="41">
        <f t="shared" ref="H100:H163" ca="1" si="5">IF(E100="","",IF(H99-E100-G100&lt;0, 0, H99-E100-G100))</f>
        <v>4441153.2343720142</v>
      </c>
    </row>
    <row r="101" spans="2:8" ht="18">
      <c r="B101" s="39">
        <f t="shared" ca="1" si="3"/>
        <v>68</v>
      </c>
      <c r="C101" s="40">
        <f ca="1">IF(B100:B466&lt;&gt;"",IF(Details!$B$6=26,IF(B101=1,$D$13,C100+14),IF(Details!$B$6=52,IF(B101=1,$D$13,C100+7),DATE(YEAR($D$13),MONTH($D$13)+(B101-1)*Details!$B$7,IF(Details!$B$6=24,IF(1-MOD(B101,2)=1,DAY($D$13)+14,DAY($D$13)),DAY($D$13))))),"")</f>
        <v>47849</v>
      </c>
      <c r="D101" s="41">
        <f ca="1">IF(B101="","",IF(B101&lt;=$D$14*Details!$B$6,H100*($D$10/Details!$B$6),IF(H100&lt;$H$8,H100,$H$8)))</f>
        <v>49918.994348474749</v>
      </c>
      <c r="E101" s="41">
        <f t="shared" ca="1" si="4"/>
        <v>11058.90354771963</v>
      </c>
      <c r="F101" s="41">
        <f ca="1">IF(B101="","",$D$10/Details!$B$6*H100)</f>
        <v>38860.090800755119</v>
      </c>
      <c r="G101" s="41"/>
      <c r="H101" s="41">
        <f t="shared" ca="1" si="5"/>
        <v>4430094.3308242941</v>
      </c>
    </row>
    <row r="102" spans="2:8" ht="18">
      <c r="B102" s="39">
        <f t="shared" ca="1" si="3"/>
        <v>69</v>
      </c>
      <c r="C102" s="40">
        <f ca="1">IF(B101:B467&lt;&gt;"",IF(Details!$B$6=26,IF(B102=1,$D$13,C101+14),IF(Details!$B$6=52,IF(B102=1,$D$13,C101+7),DATE(YEAR($D$13),MONTH($D$13)+(B102-1)*Details!$B$7,IF(Details!$B$6=24,IF(1-MOD(B102,2)=1,DAY($D$13)+14,DAY($D$13)),DAY($D$13))))),"")</f>
        <v>47880</v>
      </c>
      <c r="D102" s="41">
        <f ca="1">IF(B102="","",IF(B102&lt;=$D$14*Details!$B$6,H101*($D$10/Details!$B$6),IF(H101&lt;$H$8,H101,$H$8)))</f>
        <v>49918.994348474749</v>
      </c>
      <c r="E102" s="41">
        <f t="shared" ca="1" si="4"/>
        <v>11155.668953762179</v>
      </c>
      <c r="F102" s="41">
        <f ca="1">IF(B102="","",$D$10/Details!$B$6*H101)</f>
        <v>38763.32539471257</v>
      </c>
      <c r="G102" s="41"/>
      <c r="H102" s="41">
        <f t="shared" ca="1" si="5"/>
        <v>4418938.6618705317</v>
      </c>
    </row>
    <row r="103" spans="2:8" ht="18">
      <c r="B103" s="39">
        <f t="shared" ca="1" si="3"/>
        <v>70</v>
      </c>
      <c r="C103" s="40">
        <f ca="1">IF(B102:B468&lt;&gt;"",IF(Details!$B$6=26,IF(B103=1,$D$13,C102+14),IF(Details!$B$6=52,IF(B103=1,$D$13,C102+7),DATE(YEAR($D$13),MONTH($D$13)+(B103-1)*Details!$B$7,IF(Details!$B$6=24,IF(1-MOD(B103,2)=1,DAY($D$13)+14,DAY($D$13)),DAY($D$13))))),"")</f>
        <v>47908</v>
      </c>
      <c r="D103" s="41">
        <f ca="1">IF(B103="","",IF(B103&lt;=$D$14*Details!$B$6,H102*($D$10/Details!$B$6),IF(H102&lt;$H$8,H102,$H$8)))</f>
        <v>49918.994348474749</v>
      </c>
      <c r="E103" s="41">
        <f t="shared" ca="1" si="4"/>
        <v>11253.281057107597</v>
      </c>
      <c r="F103" s="41">
        <f ca="1">IF(B103="","",$D$10/Details!$B$6*H102)</f>
        <v>38665.713291367152</v>
      </c>
      <c r="G103" s="41"/>
      <c r="H103" s="41">
        <f t="shared" ca="1" si="5"/>
        <v>4407685.3808134245</v>
      </c>
    </row>
    <row r="104" spans="2:8" ht="18">
      <c r="B104" s="39">
        <f t="shared" ca="1" si="3"/>
        <v>71</v>
      </c>
      <c r="C104" s="40">
        <f ca="1">IF(B103:B469&lt;&gt;"",IF(Details!$B$6=26,IF(B104=1,$D$13,C103+14),IF(Details!$B$6=52,IF(B104=1,$D$13,C103+7),DATE(YEAR($D$13),MONTH($D$13)+(B104-1)*Details!$B$7,IF(Details!$B$6=24,IF(1-MOD(B104,2)=1,DAY($D$13)+14,DAY($D$13)),DAY($D$13))))),"")</f>
        <v>47939</v>
      </c>
      <c r="D104" s="41">
        <f ca="1">IF(B104="","",IF(B104&lt;=$D$14*Details!$B$6,H103*($D$10/Details!$B$6),IF(H103&lt;$H$8,H103,$H$8)))</f>
        <v>49918.994348474749</v>
      </c>
      <c r="E104" s="41">
        <f t="shared" ca="1" si="4"/>
        <v>11351.747266357292</v>
      </c>
      <c r="F104" s="41">
        <f ca="1">IF(B104="","",$D$10/Details!$B$6*H103)</f>
        <v>38567.247082117457</v>
      </c>
      <c r="G104" s="41"/>
      <c r="H104" s="41">
        <f t="shared" ca="1" si="5"/>
        <v>4396333.6335470676</v>
      </c>
    </row>
    <row r="105" spans="2:8" ht="18">
      <c r="B105" s="39">
        <f t="shared" ca="1" si="3"/>
        <v>72</v>
      </c>
      <c r="C105" s="40">
        <f ca="1">IF(B104:B470&lt;&gt;"",IF(Details!$B$6=26,IF(B105=1,$D$13,C104+14),IF(Details!$B$6=52,IF(B105=1,$D$13,C104+7),DATE(YEAR($D$13),MONTH($D$13)+(B105-1)*Details!$B$7,IF(Details!$B$6=24,IF(1-MOD(B105,2)=1,DAY($D$13)+14,DAY($D$13)),DAY($D$13))))),"")</f>
        <v>47969</v>
      </c>
      <c r="D105" s="41">
        <f ca="1">IF(B105="","",IF(B105&lt;=$D$14*Details!$B$6,H104*($D$10/Details!$B$6),IF(H104&lt;$H$8,H104,$H$8)))</f>
        <v>49918.994348474749</v>
      </c>
      <c r="E105" s="41">
        <f t="shared" ca="1" si="4"/>
        <v>11451.075054937908</v>
      </c>
      <c r="F105" s="41">
        <f ca="1">IF(B105="","",$D$10/Details!$B$6*H104)</f>
        <v>38467.919293536841</v>
      </c>
      <c r="G105" s="41"/>
      <c r="H105" s="41">
        <f t="shared" ca="1" si="5"/>
        <v>4384882.5584921297</v>
      </c>
    </row>
    <row r="106" spans="2:8" ht="18">
      <c r="B106" s="39">
        <f t="shared" ca="1" si="3"/>
        <v>73</v>
      </c>
      <c r="C106" s="40">
        <f ca="1">IF(B105:B471&lt;&gt;"",IF(Details!$B$6=26,IF(B106=1,$D$13,C105+14),IF(Details!$B$6=52,IF(B106=1,$D$13,C105+7),DATE(YEAR($D$13),MONTH($D$13)+(B106-1)*Details!$B$7,IF(Details!$B$6=24,IF(1-MOD(B106,2)=1,DAY($D$13)+14,DAY($D$13)),DAY($D$13))))),"")</f>
        <v>48000</v>
      </c>
      <c r="D106" s="41">
        <f ca="1">IF(B106="","",IF(B106&lt;=$D$14*Details!$B$6,H105*($D$10/Details!$B$6),IF(H105&lt;$H$8,H105,$H$8)))</f>
        <v>49918.994348474749</v>
      </c>
      <c r="E106" s="41">
        <f t="shared" ca="1" si="4"/>
        <v>11551.271961668615</v>
      </c>
      <c r="F106" s="41">
        <f ca="1">IF(B106="","",$D$10/Details!$B$6*H105)</f>
        <v>38367.722386806134</v>
      </c>
      <c r="G106" s="41"/>
      <c r="H106" s="41">
        <f t="shared" ca="1" si="5"/>
        <v>4373331.2865304612</v>
      </c>
    </row>
    <row r="107" spans="2:8" ht="18">
      <c r="B107" s="39">
        <f t="shared" ca="1" si="3"/>
        <v>74</v>
      </c>
      <c r="C107" s="40">
        <f ca="1">IF(B106:B472&lt;&gt;"",IF(Details!$B$6=26,IF(B107=1,$D$13,C106+14),IF(Details!$B$6=52,IF(B107=1,$D$13,C106+7),DATE(YEAR($D$13),MONTH($D$13)+(B107-1)*Details!$B$7,IF(Details!$B$6=24,IF(1-MOD(B107,2)=1,DAY($D$13)+14,DAY($D$13)),DAY($D$13))))),"")</f>
        <v>48030</v>
      </c>
      <c r="D107" s="41">
        <f ca="1">IF(B107="","",IF(B107&lt;=$D$14*Details!$B$6,H106*($D$10/Details!$B$6),IF(H106&lt;$H$8,H106,$H$8)))</f>
        <v>49918.994348474749</v>
      </c>
      <c r="E107" s="41">
        <f t="shared" ca="1" si="4"/>
        <v>11652.345591333215</v>
      </c>
      <c r="F107" s="41">
        <f ca="1">IF(B107="","",$D$10/Details!$B$6*H106)</f>
        <v>38266.648757141535</v>
      </c>
      <c r="G107" s="41"/>
      <c r="H107" s="41">
        <f t="shared" ca="1" si="5"/>
        <v>4361678.9409391284</v>
      </c>
    </row>
    <row r="108" spans="2:8" ht="18">
      <c r="B108" s="39">
        <f t="shared" ca="1" si="3"/>
        <v>75</v>
      </c>
      <c r="C108" s="40">
        <f ca="1">IF(B107:B473&lt;&gt;"",IF(Details!$B$6=26,IF(B108=1,$D$13,C107+14),IF(Details!$B$6=52,IF(B108=1,$D$13,C107+7),DATE(YEAR($D$13),MONTH($D$13)+(B108-1)*Details!$B$7,IF(Details!$B$6=24,IF(1-MOD(B108,2)=1,DAY($D$13)+14,DAY($D$13)),DAY($D$13))))),"")</f>
        <v>48061</v>
      </c>
      <c r="D108" s="41">
        <f ca="1">IF(B108="","",IF(B108&lt;=$D$14*Details!$B$6,H107*($D$10/Details!$B$6),IF(H107&lt;$H$8,H107,$H$8)))</f>
        <v>49918.994348474749</v>
      </c>
      <c r="E108" s="41">
        <f t="shared" ca="1" si="4"/>
        <v>11754.303615257377</v>
      </c>
      <c r="F108" s="41">
        <f ca="1">IF(B108="","",$D$10/Details!$B$6*H107)</f>
        <v>38164.690733217372</v>
      </c>
      <c r="G108" s="41"/>
      <c r="H108" s="41">
        <f t="shared" ca="1" si="5"/>
        <v>4349924.6373238713</v>
      </c>
    </row>
    <row r="109" spans="2:8" ht="18">
      <c r="B109" s="39">
        <f t="shared" ca="1" si="3"/>
        <v>76</v>
      </c>
      <c r="C109" s="40">
        <f ca="1">IF(B108:B474&lt;&gt;"",IF(Details!$B$6=26,IF(B109=1,$D$13,C108+14),IF(Details!$B$6=52,IF(B109=1,$D$13,C108+7),DATE(YEAR($D$13),MONTH($D$13)+(B109-1)*Details!$B$7,IF(Details!$B$6=24,IF(1-MOD(B109,2)=1,DAY($D$13)+14,DAY($D$13)),DAY($D$13))))),"")</f>
        <v>48092</v>
      </c>
      <c r="D109" s="41">
        <f ca="1">IF(B109="","",IF(B109&lt;=$D$14*Details!$B$6,H108*($D$10/Details!$B$6),IF(H108&lt;$H$8,H108,$H$8)))</f>
        <v>49918.994348474749</v>
      </c>
      <c r="E109" s="41">
        <f t="shared" ca="1" si="4"/>
        <v>11857.15377189088</v>
      </c>
      <c r="F109" s="41">
        <f ca="1">IF(B109="","",$D$10/Details!$B$6*H108)</f>
        <v>38061.840576583869</v>
      </c>
      <c r="G109" s="41"/>
      <c r="H109" s="41">
        <f t="shared" ca="1" si="5"/>
        <v>4338067.48355198</v>
      </c>
    </row>
    <row r="110" spans="2:8" ht="18">
      <c r="B110" s="39">
        <f t="shared" ca="1" si="3"/>
        <v>77</v>
      </c>
      <c r="C110" s="40">
        <f ca="1">IF(B109:B475&lt;&gt;"",IF(Details!$B$6=26,IF(B110=1,$D$13,C109+14),IF(Details!$B$6=52,IF(B110=1,$D$13,C109+7),DATE(YEAR($D$13),MONTH($D$13)+(B110-1)*Details!$B$7,IF(Details!$B$6=24,IF(1-MOD(B110,2)=1,DAY($D$13)+14,DAY($D$13)),DAY($D$13))))),"")</f>
        <v>48122</v>
      </c>
      <c r="D110" s="41">
        <f ca="1">IF(B110="","",IF(B110&lt;=$D$14*Details!$B$6,H109*($D$10/Details!$B$6),IF(H109&lt;$H$8,H109,$H$8)))</f>
        <v>49918.994348474749</v>
      </c>
      <c r="E110" s="41">
        <f t="shared" ca="1" si="4"/>
        <v>11960.903867394925</v>
      </c>
      <c r="F110" s="41">
        <f ca="1">IF(B110="","",$D$10/Details!$B$6*H109)</f>
        <v>37958.090481079824</v>
      </c>
      <c r="G110" s="41"/>
      <c r="H110" s="41">
        <f t="shared" ca="1" si="5"/>
        <v>4326106.5796845853</v>
      </c>
    </row>
    <row r="111" spans="2:8" ht="18">
      <c r="B111" s="39">
        <f t="shared" ca="1" si="3"/>
        <v>78</v>
      </c>
      <c r="C111" s="40">
        <f ca="1">IF(B110:B476&lt;&gt;"",IF(Details!$B$6=26,IF(B111=1,$D$13,C110+14),IF(Details!$B$6=52,IF(B111=1,$D$13,C110+7),DATE(YEAR($D$13),MONTH($D$13)+(B111-1)*Details!$B$7,IF(Details!$B$6=24,IF(1-MOD(B111,2)=1,DAY($D$13)+14,DAY($D$13)),DAY($D$13))))),"")</f>
        <v>48153</v>
      </c>
      <c r="D111" s="41">
        <f ca="1">IF(B111="","",IF(B111&lt;=$D$14*Details!$B$6,H110*($D$10/Details!$B$6),IF(H110&lt;$H$8,H110,$H$8)))</f>
        <v>49918.994348474749</v>
      </c>
      <c r="E111" s="41">
        <f t="shared" ca="1" si="4"/>
        <v>12065.56177623463</v>
      </c>
      <c r="F111" s="41">
        <f ca="1">IF(B111="","",$D$10/Details!$B$6*H110)</f>
        <v>37853.432572240119</v>
      </c>
      <c r="G111" s="41"/>
      <c r="H111" s="41">
        <f t="shared" ca="1" si="5"/>
        <v>4314041.0179083506</v>
      </c>
    </row>
    <row r="112" spans="2:8" ht="18">
      <c r="B112" s="39">
        <f t="shared" ca="1" si="3"/>
        <v>79</v>
      </c>
      <c r="C112" s="40">
        <f ca="1">IF(B111:B477&lt;&gt;"",IF(Details!$B$6=26,IF(B112=1,$D$13,C111+14),IF(Details!$B$6=52,IF(B112=1,$D$13,C111+7),DATE(YEAR($D$13),MONTH($D$13)+(B112-1)*Details!$B$7,IF(Details!$B$6=24,IF(1-MOD(B112,2)=1,DAY($D$13)+14,DAY($D$13)),DAY($D$13))))),"")</f>
        <v>48183</v>
      </c>
      <c r="D112" s="41">
        <f ca="1">IF(B112="","",IF(B112&lt;=$D$14*Details!$B$6,H111*($D$10/Details!$B$6),IF(H111&lt;$H$8,H111,$H$8)))</f>
        <v>49918.994348474749</v>
      </c>
      <c r="E112" s="41">
        <f t="shared" ca="1" si="4"/>
        <v>12171.135441776685</v>
      </c>
      <c r="F112" s="41">
        <f ca="1">IF(B112="","",$D$10/Details!$B$6*H111)</f>
        <v>37747.858906698064</v>
      </c>
      <c r="G112" s="41"/>
      <c r="H112" s="41">
        <f t="shared" ca="1" si="5"/>
        <v>4301869.8824665742</v>
      </c>
    </row>
    <row r="113" spans="2:8" ht="18">
      <c r="B113" s="39">
        <f t="shared" ca="1" si="3"/>
        <v>80</v>
      </c>
      <c r="C113" s="40">
        <f ca="1">IF(B112:B478&lt;&gt;"",IF(Details!$B$6=26,IF(B113=1,$D$13,C112+14),IF(Details!$B$6=52,IF(B113=1,$D$13,C112+7),DATE(YEAR($D$13),MONTH($D$13)+(B113-1)*Details!$B$7,IF(Details!$B$6=24,IF(1-MOD(B113,2)=1,DAY($D$13)+14,DAY($D$13)),DAY($D$13))))),"")</f>
        <v>48214</v>
      </c>
      <c r="D113" s="41">
        <f ca="1">IF(B113="","",IF(B113&lt;=$D$14*Details!$B$6,H112*($D$10/Details!$B$6),IF(H112&lt;$H$8,H112,$H$8)))</f>
        <v>49918.994348474749</v>
      </c>
      <c r="E113" s="41">
        <f t="shared" ca="1" si="4"/>
        <v>12277.632876892232</v>
      </c>
      <c r="F113" s="41">
        <f ca="1">IF(B113="","",$D$10/Details!$B$6*H112)</f>
        <v>37641.361471582517</v>
      </c>
      <c r="G113" s="41"/>
      <c r="H113" s="41">
        <f t="shared" ca="1" si="5"/>
        <v>4289592.2495896816</v>
      </c>
    </row>
    <row r="114" spans="2:8" ht="18">
      <c r="B114" s="39">
        <f t="shared" ca="1" si="3"/>
        <v>81</v>
      </c>
      <c r="C114" s="40">
        <f ca="1">IF(B113:B479&lt;&gt;"",IF(Details!$B$6=26,IF(B114=1,$D$13,C113+14),IF(Details!$B$6=52,IF(B114=1,$D$13,C113+7),DATE(YEAR($D$13),MONTH($D$13)+(B114-1)*Details!$B$7,IF(Details!$B$6=24,IF(1-MOD(B114,2)=1,DAY($D$13)+14,DAY($D$13)),DAY($D$13))))),"")</f>
        <v>48245</v>
      </c>
      <c r="D114" s="41">
        <f ca="1">IF(B114="","",IF(B114&lt;=$D$14*Details!$B$6,H113*($D$10/Details!$B$6),IF(H113&lt;$H$8,H113,$H$8)))</f>
        <v>49918.994348474749</v>
      </c>
      <c r="E114" s="41">
        <f t="shared" ca="1" si="4"/>
        <v>12385.062164565039</v>
      </c>
      <c r="F114" s="41">
        <f ca="1">IF(B114="","",$D$10/Details!$B$6*H113)</f>
        <v>37533.93218390971</v>
      </c>
      <c r="G114" s="41"/>
      <c r="H114" s="41">
        <f t="shared" ca="1" si="5"/>
        <v>4277207.187425117</v>
      </c>
    </row>
    <row r="115" spans="2:8" ht="18">
      <c r="B115" s="39">
        <f t="shared" ca="1" si="3"/>
        <v>82</v>
      </c>
      <c r="C115" s="40">
        <f ca="1">IF(B114:B480&lt;&gt;"",IF(Details!$B$6=26,IF(B115=1,$D$13,C114+14),IF(Details!$B$6=52,IF(B115=1,$D$13,C114+7),DATE(YEAR($D$13),MONTH($D$13)+(B115-1)*Details!$B$7,IF(Details!$B$6=24,IF(1-MOD(B115,2)=1,DAY($D$13)+14,DAY($D$13)),DAY($D$13))))),"")</f>
        <v>48274</v>
      </c>
      <c r="D115" s="41">
        <f ca="1">IF(B115="","",IF(B115&lt;=$D$14*Details!$B$6,H114*($D$10/Details!$B$6),IF(H114&lt;$H$8,H114,$H$8)))</f>
        <v>49918.994348474749</v>
      </c>
      <c r="E115" s="41">
        <f t="shared" ca="1" si="4"/>
        <v>12493.43145850498</v>
      </c>
      <c r="F115" s="41">
        <f ca="1">IF(B115="","",$D$10/Details!$B$6*H114)</f>
        <v>37425.562889969769</v>
      </c>
      <c r="G115" s="41"/>
      <c r="H115" s="41">
        <f t="shared" ca="1" si="5"/>
        <v>4264713.7559666121</v>
      </c>
    </row>
    <row r="116" spans="2:8" ht="18">
      <c r="B116" s="39">
        <f t="shared" ca="1" si="3"/>
        <v>83</v>
      </c>
      <c r="C116" s="40">
        <f ca="1">IF(B115:B481&lt;&gt;"",IF(Details!$B$6=26,IF(B116=1,$D$13,C115+14),IF(Details!$B$6=52,IF(B116=1,$D$13,C115+7),DATE(YEAR($D$13),MONTH($D$13)+(B116-1)*Details!$B$7,IF(Details!$B$6=24,IF(1-MOD(B116,2)=1,DAY($D$13)+14,DAY($D$13)),DAY($D$13))))),"")</f>
        <v>48305</v>
      </c>
      <c r="D116" s="41">
        <f ca="1">IF(B116="","",IF(B116&lt;=$D$14*Details!$B$6,H115*($D$10/Details!$B$6),IF(H115&lt;$H$8,H115,$H$8)))</f>
        <v>49918.994348474749</v>
      </c>
      <c r="E116" s="41">
        <f t="shared" ca="1" si="4"/>
        <v>12602.748983766898</v>
      </c>
      <c r="F116" s="41">
        <f ca="1">IF(B116="","",$D$10/Details!$B$6*H115)</f>
        <v>37316.245364707851</v>
      </c>
      <c r="G116" s="41"/>
      <c r="H116" s="41">
        <f t="shared" ca="1" si="5"/>
        <v>4252111.0069828453</v>
      </c>
    </row>
    <row r="117" spans="2:8" ht="18">
      <c r="B117" s="39">
        <f t="shared" ca="1" si="3"/>
        <v>84</v>
      </c>
      <c r="C117" s="40">
        <f ca="1">IF(B116:B482&lt;&gt;"",IF(Details!$B$6=26,IF(B117=1,$D$13,C116+14),IF(Details!$B$6=52,IF(B117=1,$D$13,C116+7),DATE(YEAR($D$13),MONTH($D$13)+(B117-1)*Details!$B$7,IF(Details!$B$6=24,IF(1-MOD(B117,2)=1,DAY($D$13)+14,DAY($D$13)),DAY($D$13))))),"")</f>
        <v>48335</v>
      </c>
      <c r="D117" s="41">
        <f ca="1">IF(B117="","",IF(B117&lt;=$D$14*Details!$B$6,H116*($D$10/Details!$B$6),IF(H116&lt;$H$8,H116,$H$8)))</f>
        <v>49918.994348474749</v>
      </c>
      <c r="E117" s="41">
        <f t="shared" ca="1" si="4"/>
        <v>12713.023037374856</v>
      </c>
      <c r="F117" s="41">
        <f ca="1">IF(B117="","",$D$10/Details!$B$6*H116)</f>
        <v>37205.971311099893</v>
      </c>
      <c r="G117" s="41"/>
      <c r="H117" s="41">
        <f t="shared" ca="1" si="5"/>
        <v>4239397.9839454703</v>
      </c>
    </row>
    <row r="118" spans="2:8" ht="18">
      <c r="B118" s="39">
        <f t="shared" ca="1" si="3"/>
        <v>85</v>
      </c>
      <c r="C118" s="40">
        <f ca="1">IF(B117:B483&lt;&gt;"",IF(Details!$B$6=26,IF(B118=1,$D$13,C117+14),IF(Details!$B$6=52,IF(B118=1,$D$13,C117+7),DATE(YEAR($D$13),MONTH($D$13)+(B118-1)*Details!$B$7,IF(Details!$B$6=24,IF(1-MOD(B118,2)=1,DAY($D$13)+14,DAY($D$13)),DAY($D$13))))),"")</f>
        <v>48366</v>
      </c>
      <c r="D118" s="41">
        <f ca="1">IF(B118="","",IF(B118&lt;=$D$14*Details!$B$6,H117*($D$10/Details!$B$6),IF(H117&lt;$H$8,H117,$H$8)))</f>
        <v>49918.994348474749</v>
      </c>
      <c r="E118" s="41">
        <f t="shared" ca="1" si="4"/>
        <v>12824.26198895189</v>
      </c>
      <c r="F118" s="41">
        <f ca="1">IF(B118="","",$D$10/Details!$B$6*H117)</f>
        <v>37094.732359522859</v>
      </c>
      <c r="G118" s="41"/>
      <c r="H118" s="41">
        <f t="shared" ca="1" si="5"/>
        <v>4226573.7219565185</v>
      </c>
    </row>
    <row r="119" spans="2:8" ht="18">
      <c r="B119" s="39">
        <f t="shared" ca="1" si="3"/>
        <v>86</v>
      </c>
      <c r="C119" s="40">
        <f ca="1">IF(B118:B484&lt;&gt;"",IF(Details!$B$6=26,IF(B119=1,$D$13,C118+14),IF(Details!$B$6=52,IF(B119=1,$D$13,C118+7),DATE(YEAR($D$13),MONTH($D$13)+(B119-1)*Details!$B$7,IF(Details!$B$6=24,IF(1-MOD(B119,2)=1,DAY($D$13)+14,DAY($D$13)),DAY($D$13))))),"")</f>
        <v>48396</v>
      </c>
      <c r="D119" s="41">
        <f ca="1">IF(B119="","",IF(B119&lt;=$D$14*Details!$B$6,H118*($D$10/Details!$B$6),IF(H118&lt;$H$8,H118,$H$8)))</f>
        <v>49918.994348474749</v>
      </c>
      <c r="E119" s="41">
        <f t="shared" ca="1" si="4"/>
        <v>12936.474281355215</v>
      </c>
      <c r="F119" s="41">
        <f ca="1">IF(B119="","",$D$10/Details!$B$6*H118)</f>
        <v>36982.520067119534</v>
      </c>
      <c r="G119" s="41"/>
      <c r="H119" s="41">
        <f t="shared" ca="1" si="5"/>
        <v>4213637.2476751637</v>
      </c>
    </row>
    <row r="120" spans="2:8" ht="18">
      <c r="B120" s="39">
        <f t="shared" ca="1" si="3"/>
        <v>87</v>
      </c>
      <c r="C120" s="40">
        <f ca="1">IF(B119:B485&lt;&gt;"",IF(Details!$B$6=26,IF(B120=1,$D$13,C119+14),IF(Details!$B$6=52,IF(B120=1,$D$13,C119+7),DATE(YEAR($D$13),MONTH($D$13)+(B120-1)*Details!$B$7,IF(Details!$B$6=24,IF(1-MOD(B120,2)=1,DAY($D$13)+14,DAY($D$13)),DAY($D$13))))),"")</f>
        <v>48427</v>
      </c>
      <c r="D120" s="41">
        <f ca="1">IF(B120="","",IF(B120&lt;=$D$14*Details!$B$6,H119*($D$10/Details!$B$6),IF(H119&lt;$H$8,H119,$H$8)))</f>
        <v>49918.994348474749</v>
      </c>
      <c r="E120" s="41">
        <f t="shared" ca="1" si="4"/>
        <v>13049.66843131707</v>
      </c>
      <c r="F120" s="41">
        <f ca="1">IF(B120="","",$D$10/Details!$B$6*H119)</f>
        <v>36869.325917157679</v>
      </c>
      <c r="G120" s="41"/>
      <c r="H120" s="41">
        <f t="shared" ca="1" si="5"/>
        <v>4200587.5792438462</v>
      </c>
    </row>
    <row r="121" spans="2:8" ht="18">
      <c r="B121" s="39">
        <f t="shared" ca="1" si="3"/>
        <v>88</v>
      </c>
      <c r="C121" s="40">
        <f ca="1">IF(B120:B486&lt;&gt;"",IF(Details!$B$6=26,IF(B121=1,$D$13,C120+14),IF(Details!$B$6=52,IF(B121=1,$D$13,C120+7),DATE(YEAR($D$13),MONTH($D$13)+(B121-1)*Details!$B$7,IF(Details!$B$6=24,IF(1-MOD(B121,2)=1,DAY($D$13)+14,DAY($D$13)),DAY($D$13))))),"")</f>
        <v>48458</v>
      </c>
      <c r="D121" s="41">
        <f ca="1">IF(B121="","",IF(B121&lt;=$D$14*Details!$B$6,H120*($D$10/Details!$B$6),IF(H120&lt;$H$8,H120,$H$8)))</f>
        <v>49918.994348474749</v>
      </c>
      <c r="E121" s="41">
        <f t="shared" ca="1" si="4"/>
        <v>13163.853030091101</v>
      </c>
      <c r="F121" s="41">
        <f ca="1">IF(B121="","",$D$10/Details!$B$6*H120)</f>
        <v>36755.141318383648</v>
      </c>
      <c r="G121" s="41"/>
      <c r="H121" s="41">
        <f t="shared" ca="1" si="5"/>
        <v>4187423.7262137551</v>
      </c>
    </row>
    <row r="122" spans="2:8" ht="18">
      <c r="B122" s="39">
        <f t="shared" ca="1" si="3"/>
        <v>89</v>
      </c>
      <c r="C122" s="40">
        <f ca="1">IF(B121:B487&lt;&gt;"",IF(Details!$B$6=26,IF(B122=1,$D$13,C121+14),IF(Details!$B$6=52,IF(B122=1,$D$13,C121+7),DATE(YEAR($D$13),MONTH($D$13)+(B122-1)*Details!$B$7,IF(Details!$B$6=24,IF(1-MOD(B122,2)=1,DAY($D$13)+14,DAY($D$13)),DAY($D$13))))),"")</f>
        <v>48488</v>
      </c>
      <c r="D122" s="41">
        <f ca="1">IF(B122="","",IF(B122&lt;=$D$14*Details!$B$6,H121*($D$10/Details!$B$6),IF(H121&lt;$H$8,H121,$H$8)))</f>
        <v>49918.994348474749</v>
      </c>
      <c r="E122" s="41">
        <f t="shared" ca="1" si="4"/>
        <v>13279.036744104393</v>
      </c>
      <c r="F122" s="41">
        <f ca="1">IF(B122="","",$D$10/Details!$B$6*H121)</f>
        <v>36639.957604370356</v>
      </c>
      <c r="G122" s="41"/>
      <c r="H122" s="41">
        <f t="shared" ca="1" si="5"/>
        <v>4174144.6894696509</v>
      </c>
    </row>
    <row r="123" spans="2:8" ht="18">
      <c r="B123" s="39">
        <f t="shared" ca="1" si="3"/>
        <v>90</v>
      </c>
      <c r="C123" s="40">
        <f ca="1">IF(B122:B488&lt;&gt;"",IF(Details!$B$6=26,IF(B123=1,$D$13,C122+14),IF(Details!$B$6=52,IF(B123=1,$D$13,C122+7),DATE(YEAR($D$13),MONTH($D$13)+(B123-1)*Details!$B$7,IF(Details!$B$6=24,IF(1-MOD(B123,2)=1,DAY($D$13)+14,DAY($D$13)),DAY($D$13))))),"")</f>
        <v>48519</v>
      </c>
      <c r="D123" s="41">
        <f ca="1">IF(B123="","",IF(B123&lt;=$D$14*Details!$B$6,H122*($D$10/Details!$B$6),IF(H122&lt;$H$8,H122,$H$8)))</f>
        <v>49918.994348474749</v>
      </c>
      <c r="E123" s="41">
        <f t="shared" ca="1" si="4"/>
        <v>13395.228315615306</v>
      </c>
      <c r="F123" s="41">
        <f ca="1">IF(B123="","",$D$10/Details!$B$6*H122)</f>
        <v>36523.766032859443</v>
      </c>
      <c r="G123" s="41"/>
      <c r="H123" s="41">
        <f t="shared" ca="1" si="5"/>
        <v>4160749.4611540358</v>
      </c>
    </row>
    <row r="124" spans="2:8" ht="18">
      <c r="B124" s="39">
        <f t="shared" ca="1" si="3"/>
        <v>91</v>
      </c>
      <c r="C124" s="40">
        <f ca="1">IF(B123:B489&lt;&gt;"",IF(Details!$B$6=26,IF(B124=1,$D$13,C123+14),IF(Details!$B$6=52,IF(B124=1,$D$13,C123+7),DATE(YEAR($D$13),MONTH($D$13)+(B124-1)*Details!$B$7,IF(Details!$B$6=24,IF(1-MOD(B124,2)=1,DAY($D$13)+14,DAY($D$13)),DAY($D$13))))),"")</f>
        <v>48549</v>
      </c>
      <c r="D124" s="41">
        <f ca="1">IF(B124="","",IF(B124&lt;=$D$14*Details!$B$6,H123*($D$10/Details!$B$6),IF(H123&lt;$H$8,H123,$H$8)))</f>
        <v>49918.994348474749</v>
      </c>
      <c r="E124" s="41">
        <f t="shared" ca="1" si="4"/>
        <v>13512.436563376941</v>
      </c>
      <c r="F124" s="41">
        <f ca="1">IF(B124="","",$D$10/Details!$B$6*H123)</f>
        <v>36406.557785097808</v>
      </c>
      <c r="G124" s="41"/>
      <c r="H124" s="41">
        <f t="shared" ca="1" si="5"/>
        <v>4147237.024590659</v>
      </c>
    </row>
    <row r="125" spans="2:8" ht="18">
      <c r="B125" s="39">
        <f t="shared" ca="1" si="3"/>
        <v>92</v>
      </c>
      <c r="C125" s="40">
        <f ca="1">IF(B124:B490&lt;&gt;"",IF(Details!$B$6=26,IF(B125=1,$D$13,C124+14),IF(Details!$B$6=52,IF(B125=1,$D$13,C124+7),DATE(YEAR($D$13),MONTH($D$13)+(B125-1)*Details!$B$7,IF(Details!$B$6=24,IF(1-MOD(B125,2)=1,DAY($D$13)+14,DAY($D$13)),DAY($D$13))))),"")</f>
        <v>48580</v>
      </c>
      <c r="D125" s="41">
        <f ca="1">IF(B125="","",IF(B125&lt;=$D$14*Details!$B$6,H124*($D$10/Details!$B$6),IF(H124&lt;$H$8,H124,$H$8)))</f>
        <v>49918.994348474749</v>
      </c>
      <c r="E125" s="41">
        <f t="shared" ca="1" si="4"/>
        <v>13630.670383306489</v>
      </c>
      <c r="F125" s="41">
        <f ca="1">IF(B125="","",$D$10/Details!$B$6*H124)</f>
        <v>36288.32396516826</v>
      </c>
      <c r="G125" s="41"/>
      <c r="H125" s="41">
        <f t="shared" ca="1" si="5"/>
        <v>4133606.3542073523</v>
      </c>
    </row>
    <row r="126" spans="2:8" ht="18">
      <c r="B126" s="39">
        <f t="shared" ca="1" si="3"/>
        <v>93</v>
      </c>
      <c r="C126" s="40">
        <f ca="1">IF(B125:B491&lt;&gt;"",IF(Details!$B$6=26,IF(B126=1,$D$13,C125+14),IF(Details!$B$6=52,IF(B126=1,$D$13,C125+7),DATE(YEAR($D$13),MONTH($D$13)+(B126-1)*Details!$B$7,IF(Details!$B$6=24,IF(1-MOD(B126,2)=1,DAY($D$13)+14,DAY($D$13)),DAY($D$13))))),"")</f>
        <v>48611</v>
      </c>
      <c r="D126" s="41">
        <f ca="1">IF(B126="","",IF(B126&lt;=$D$14*Details!$B$6,H125*($D$10/Details!$B$6),IF(H125&lt;$H$8,H125,$H$8)))</f>
        <v>49918.994348474749</v>
      </c>
      <c r="E126" s="41">
        <f t="shared" ca="1" si="4"/>
        <v>13749.938749160421</v>
      </c>
      <c r="F126" s="41">
        <f ca="1">IF(B126="","",$D$10/Details!$B$6*H125)</f>
        <v>36169.055599314328</v>
      </c>
      <c r="G126" s="41"/>
      <c r="H126" s="41">
        <f t="shared" ca="1" si="5"/>
        <v>4119856.4154581917</v>
      </c>
    </row>
    <row r="127" spans="2:8" ht="18">
      <c r="B127" s="39">
        <f t="shared" ca="1" si="3"/>
        <v>94</v>
      </c>
      <c r="C127" s="40">
        <f ca="1">IF(B126:B492&lt;&gt;"",IF(Details!$B$6=26,IF(B127=1,$D$13,C126+14),IF(Details!$B$6=52,IF(B127=1,$D$13,C126+7),DATE(YEAR($D$13),MONTH($D$13)+(B127-1)*Details!$B$7,IF(Details!$B$6=24,IF(1-MOD(B127,2)=1,DAY($D$13)+14,DAY($D$13)),DAY($D$13))))),"")</f>
        <v>48639</v>
      </c>
      <c r="D127" s="41">
        <f ca="1">IF(B127="","",IF(B127&lt;=$D$14*Details!$B$6,H126*($D$10/Details!$B$6),IF(H126&lt;$H$8,H126,$H$8)))</f>
        <v>49918.994348474749</v>
      </c>
      <c r="E127" s="41">
        <f t="shared" ca="1" si="4"/>
        <v>13870.250713215573</v>
      </c>
      <c r="F127" s="41">
        <f ca="1">IF(B127="","",$D$10/Details!$B$6*H126)</f>
        <v>36048.743635259176</v>
      </c>
      <c r="G127" s="41"/>
      <c r="H127" s="41">
        <f t="shared" ca="1" si="5"/>
        <v>4105986.164744976</v>
      </c>
    </row>
    <row r="128" spans="2:8" ht="18">
      <c r="B128" s="39">
        <f t="shared" ca="1" si="3"/>
        <v>95</v>
      </c>
      <c r="C128" s="40">
        <f ca="1">IF(B127:B493&lt;&gt;"",IF(Details!$B$6=26,IF(B128=1,$D$13,C127+14),IF(Details!$B$6=52,IF(B128=1,$D$13,C127+7),DATE(YEAR($D$13),MONTH($D$13)+(B128-1)*Details!$B$7,IF(Details!$B$6=24,IF(1-MOD(B128,2)=1,DAY($D$13)+14,DAY($D$13)),DAY($D$13))))),"")</f>
        <v>48670</v>
      </c>
      <c r="D128" s="41">
        <f ca="1">IF(B128="","",IF(B128&lt;=$D$14*Details!$B$6,H127*($D$10/Details!$B$6),IF(H127&lt;$H$8,H127,$H$8)))</f>
        <v>49918.994348474749</v>
      </c>
      <c r="E128" s="41">
        <f t="shared" ca="1" si="4"/>
        <v>13991.615406956211</v>
      </c>
      <c r="F128" s="41">
        <f ca="1">IF(B128="","",$D$10/Details!$B$6*H127)</f>
        <v>35927.378941518538</v>
      </c>
      <c r="G128" s="41"/>
      <c r="H128" s="41">
        <f t="shared" ca="1" si="5"/>
        <v>4091994.5493380199</v>
      </c>
    </row>
    <row r="129" spans="2:8" ht="18">
      <c r="B129" s="39">
        <f t="shared" ca="1" si="3"/>
        <v>96</v>
      </c>
      <c r="C129" s="40">
        <f ca="1">IF(B128:B494&lt;&gt;"",IF(Details!$B$6=26,IF(B129=1,$D$13,C128+14),IF(Details!$B$6=52,IF(B129=1,$D$13,C128+7),DATE(YEAR($D$13),MONTH($D$13)+(B129-1)*Details!$B$7,IF(Details!$B$6=24,IF(1-MOD(B129,2)=1,DAY($D$13)+14,DAY($D$13)),DAY($D$13))))),"")</f>
        <v>48700</v>
      </c>
      <c r="D129" s="41">
        <f ca="1">IF(B129="","",IF(B129&lt;=$D$14*Details!$B$6,H128*($D$10/Details!$B$6),IF(H128&lt;$H$8,H128,$H$8)))</f>
        <v>49918.994348474749</v>
      </c>
      <c r="E129" s="41">
        <f t="shared" ca="1" si="4"/>
        <v>14114.042041767076</v>
      </c>
      <c r="F129" s="41">
        <f ca="1">IF(B129="","",$D$10/Details!$B$6*H128)</f>
        <v>35804.952306707673</v>
      </c>
      <c r="G129" s="41"/>
      <c r="H129" s="41">
        <f t="shared" ca="1" si="5"/>
        <v>4077880.507296253</v>
      </c>
    </row>
    <row r="130" spans="2:8" ht="18">
      <c r="B130" s="39">
        <f t="shared" ca="1" si="3"/>
        <v>97</v>
      </c>
      <c r="C130" s="40">
        <f ca="1">IF(B129:B495&lt;&gt;"",IF(Details!$B$6=26,IF(B130=1,$D$13,C129+14),IF(Details!$B$6=52,IF(B130=1,$D$13,C129+7),DATE(YEAR($D$13),MONTH($D$13)+(B130-1)*Details!$B$7,IF(Details!$B$6=24,IF(1-MOD(B130,2)=1,DAY($D$13)+14,DAY($D$13)),DAY($D$13))))),"")</f>
        <v>48731</v>
      </c>
      <c r="D130" s="41">
        <f ca="1">IF(B130="","",IF(B130&lt;=$D$14*Details!$B$6,H129*($D$10/Details!$B$6),IF(H129&lt;$H$8,H129,$H$8)))</f>
        <v>49918.994348474749</v>
      </c>
      <c r="E130" s="41">
        <f t="shared" ca="1" si="4"/>
        <v>14237.539909632542</v>
      </c>
      <c r="F130" s="41">
        <f ca="1">IF(B130="","",$D$10/Details!$B$6*H129)</f>
        <v>35681.454438842207</v>
      </c>
      <c r="G130" s="41"/>
      <c r="H130" s="41">
        <f t="shared" ca="1" si="5"/>
        <v>4063642.9673866206</v>
      </c>
    </row>
    <row r="131" spans="2:8" ht="18">
      <c r="B131" s="39">
        <f t="shared" ca="1" si="3"/>
        <v>98</v>
      </c>
      <c r="C131" s="40">
        <f ca="1">IF(B130:B496&lt;&gt;"",IF(Details!$B$6=26,IF(B131=1,$D$13,C130+14),IF(Details!$B$6=52,IF(B131=1,$D$13,C130+7),DATE(YEAR($D$13),MONTH($D$13)+(B131-1)*Details!$B$7,IF(Details!$B$6=24,IF(1-MOD(B131,2)=1,DAY($D$13)+14,DAY($D$13)),DAY($D$13))))),"")</f>
        <v>48761</v>
      </c>
      <c r="D131" s="41">
        <f ca="1">IF(B131="","",IF(B131&lt;=$D$14*Details!$B$6,H130*($D$10/Details!$B$6),IF(H130&lt;$H$8,H130,$H$8)))</f>
        <v>49918.994348474749</v>
      </c>
      <c r="E131" s="41">
        <f t="shared" ca="1" si="4"/>
        <v>14362.118383841822</v>
      </c>
      <c r="F131" s="41">
        <f ca="1">IF(B131="","",$D$10/Details!$B$6*H130)</f>
        <v>35556.875964632927</v>
      </c>
      <c r="G131" s="41"/>
      <c r="H131" s="41">
        <f t="shared" ca="1" si="5"/>
        <v>4049280.8490027785</v>
      </c>
    </row>
    <row r="132" spans="2:8" ht="18">
      <c r="B132" s="39">
        <f t="shared" ca="1" si="3"/>
        <v>99</v>
      </c>
      <c r="C132" s="40">
        <f ca="1">IF(B131:B497&lt;&gt;"",IF(Details!$B$6=26,IF(B132=1,$D$13,C131+14),IF(Details!$B$6=52,IF(B132=1,$D$13,C131+7),DATE(YEAR($D$13),MONTH($D$13)+(B132-1)*Details!$B$7,IF(Details!$B$6=24,IF(1-MOD(B132,2)=1,DAY($D$13)+14,DAY($D$13)),DAY($D$13))))),"")</f>
        <v>48792</v>
      </c>
      <c r="D132" s="41">
        <f ca="1">IF(B132="","",IF(B132&lt;=$D$14*Details!$B$6,H131*($D$10/Details!$B$6),IF(H131&lt;$H$8,H131,$H$8)))</f>
        <v>49918.994348474749</v>
      </c>
      <c r="E132" s="41">
        <f t="shared" ca="1" si="4"/>
        <v>14487.78691970044</v>
      </c>
      <c r="F132" s="41">
        <f ca="1">IF(B132="","",$D$10/Details!$B$6*H131)</f>
        <v>35431.207428774309</v>
      </c>
      <c r="G132" s="41"/>
      <c r="H132" s="41">
        <f t="shared" ca="1" si="5"/>
        <v>4034793.0620830781</v>
      </c>
    </row>
    <row r="133" spans="2:8" ht="18">
      <c r="B133" s="39">
        <f t="shared" ca="1" si="3"/>
        <v>100</v>
      </c>
      <c r="C133" s="40">
        <f ca="1">IF(B132:B498&lt;&gt;"",IF(Details!$B$6=26,IF(B133=1,$D$13,C132+14),IF(Details!$B$6=52,IF(B133=1,$D$13,C132+7),DATE(YEAR($D$13),MONTH($D$13)+(B133-1)*Details!$B$7,IF(Details!$B$6=24,IF(1-MOD(B133,2)=1,DAY($D$13)+14,DAY($D$13)),DAY($D$13))))),"")</f>
        <v>48823</v>
      </c>
      <c r="D133" s="41">
        <f ca="1">IF(B133="","",IF(B133&lt;=$D$14*Details!$B$6,H132*($D$10/Details!$B$6),IF(H132&lt;$H$8,H132,$H$8)))</f>
        <v>49918.994348474749</v>
      </c>
      <c r="E133" s="41">
        <f t="shared" ca="1" si="4"/>
        <v>14614.555055247816</v>
      </c>
      <c r="F133" s="41">
        <f ca="1">IF(B133="","",$D$10/Details!$B$6*H132)</f>
        <v>35304.439293226933</v>
      </c>
      <c r="G133" s="41"/>
      <c r="H133" s="41">
        <f t="shared" ca="1" si="5"/>
        <v>4020178.5070278305</v>
      </c>
    </row>
    <row r="134" spans="2:8" ht="18">
      <c r="B134" s="39">
        <f t="shared" ca="1" si="3"/>
        <v>101</v>
      </c>
      <c r="C134" s="40">
        <f ca="1">IF(B133:B499&lt;&gt;"",IF(Details!$B$6=26,IF(B134=1,$D$13,C133+14),IF(Details!$B$6=52,IF(B134=1,$D$13,C133+7),DATE(YEAR($D$13),MONTH($D$13)+(B134-1)*Details!$B$7,IF(Details!$B$6=24,IF(1-MOD(B134,2)=1,DAY($D$13)+14,DAY($D$13)),DAY($D$13))))),"")</f>
        <v>48853</v>
      </c>
      <c r="D134" s="41">
        <f ca="1">IF(B134="","",IF(B134&lt;=$D$14*Details!$B$6,H133*($D$10/Details!$B$6),IF(H133&lt;$H$8,H133,$H$8)))</f>
        <v>49918.994348474749</v>
      </c>
      <c r="E134" s="41">
        <f t="shared" ca="1" si="4"/>
        <v>14742.432411981237</v>
      </c>
      <c r="F134" s="41">
        <f ca="1">IF(B134="","",$D$10/Details!$B$6*H133)</f>
        <v>35176.561936493512</v>
      </c>
      <c r="G134" s="41"/>
      <c r="H134" s="41">
        <f t="shared" ca="1" si="5"/>
        <v>4005436.0746158492</v>
      </c>
    </row>
    <row r="135" spans="2:8" ht="18">
      <c r="B135" s="39">
        <f t="shared" ca="1" si="3"/>
        <v>102</v>
      </c>
      <c r="C135" s="40">
        <f ca="1">IF(B134:B500&lt;&gt;"",IF(Details!$B$6=26,IF(B135=1,$D$13,C134+14),IF(Details!$B$6=52,IF(B135=1,$D$13,C134+7),DATE(YEAR($D$13),MONTH($D$13)+(B135-1)*Details!$B$7,IF(Details!$B$6=24,IF(1-MOD(B135,2)=1,DAY($D$13)+14,DAY($D$13)),DAY($D$13))))),"")</f>
        <v>48884</v>
      </c>
      <c r="D135" s="41">
        <f ca="1">IF(B135="","",IF(B135&lt;=$D$14*Details!$B$6,H134*($D$10/Details!$B$6),IF(H134&lt;$H$8,H134,$H$8)))</f>
        <v>49918.994348474749</v>
      </c>
      <c r="E135" s="41">
        <f t="shared" ca="1" si="4"/>
        <v>14871.428695586073</v>
      </c>
      <c r="F135" s="41">
        <f ca="1">IF(B135="","",$D$10/Details!$B$6*H134)</f>
        <v>35047.565652888676</v>
      </c>
      <c r="G135" s="41"/>
      <c r="H135" s="41">
        <f t="shared" ca="1" si="5"/>
        <v>3990564.6459202631</v>
      </c>
    </row>
    <row r="136" spans="2:8" ht="18">
      <c r="B136" s="39">
        <f t="shared" ca="1" si="3"/>
        <v>103</v>
      </c>
      <c r="C136" s="40">
        <f ca="1">IF(B135:B501&lt;&gt;"",IF(Details!$B$6=26,IF(B136=1,$D$13,C135+14),IF(Details!$B$6=52,IF(B136=1,$D$13,C135+7),DATE(YEAR($D$13),MONTH($D$13)+(B136-1)*Details!$B$7,IF(Details!$B$6=24,IF(1-MOD(B136,2)=1,DAY($D$13)+14,DAY($D$13)),DAY($D$13))))),"")</f>
        <v>48914</v>
      </c>
      <c r="D136" s="41">
        <f ca="1">IF(B136="","",IF(B136&lt;=$D$14*Details!$B$6,H135*($D$10/Details!$B$6),IF(H135&lt;$H$8,H135,$H$8)))</f>
        <v>49918.994348474749</v>
      </c>
      <c r="E136" s="41">
        <f t="shared" ca="1" si="4"/>
        <v>15001.553696672447</v>
      </c>
      <c r="F136" s="41">
        <f ca="1">IF(B136="","",$D$10/Details!$B$6*H135)</f>
        <v>34917.440651802302</v>
      </c>
      <c r="G136" s="41"/>
      <c r="H136" s="41">
        <f t="shared" ca="1" si="5"/>
        <v>3975563.0922235907</v>
      </c>
    </row>
    <row r="137" spans="2:8" ht="18">
      <c r="B137" s="39">
        <f t="shared" ca="1" si="3"/>
        <v>104</v>
      </c>
      <c r="C137" s="40">
        <f ca="1">IF(B136:B502&lt;&gt;"",IF(Details!$B$6=26,IF(B137=1,$D$13,C136+14),IF(Details!$B$6=52,IF(B137=1,$D$13,C136+7),DATE(YEAR($D$13),MONTH($D$13)+(B137-1)*Details!$B$7,IF(Details!$B$6=24,IF(1-MOD(B137,2)=1,DAY($D$13)+14,DAY($D$13)),DAY($D$13))))),"")</f>
        <v>48945</v>
      </c>
      <c r="D137" s="41">
        <f ca="1">IF(B137="","",IF(B137&lt;=$D$14*Details!$B$6,H136*($D$10/Details!$B$6),IF(H136&lt;$H$8,H136,$H$8)))</f>
        <v>49918.994348474749</v>
      </c>
      <c r="E137" s="41">
        <f t="shared" ca="1" si="4"/>
        <v>15132.817291518331</v>
      </c>
      <c r="F137" s="41">
        <f ca="1">IF(B137="","",$D$10/Details!$B$6*H136)</f>
        <v>34786.177056956418</v>
      </c>
      <c r="G137" s="41"/>
      <c r="H137" s="41">
        <f t="shared" ca="1" si="5"/>
        <v>3960430.2749320725</v>
      </c>
    </row>
    <row r="138" spans="2:8" ht="18">
      <c r="B138" s="39">
        <f t="shared" ca="1" si="3"/>
        <v>105</v>
      </c>
      <c r="C138" s="40">
        <f ca="1">IF(B137:B503&lt;&gt;"",IF(Details!$B$6=26,IF(B138=1,$D$13,C137+14),IF(Details!$B$6=52,IF(B138=1,$D$13,C137+7),DATE(YEAR($D$13),MONTH($D$13)+(B138-1)*Details!$B$7,IF(Details!$B$6=24,IF(1-MOD(B138,2)=1,DAY($D$13)+14,DAY($D$13)),DAY($D$13))))),"")</f>
        <v>48976</v>
      </c>
      <c r="D138" s="41">
        <f ca="1">IF(B138="","",IF(B138&lt;=$D$14*Details!$B$6,H137*($D$10/Details!$B$6),IF(H137&lt;$H$8,H137,$H$8)))</f>
        <v>49918.994348474749</v>
      </c>
      <c r="E138" s="41">
        <f t="shared" ca="1" si="4"/>
        <v>15265.229442819116</v>
      </c>
      <c r="F138" s="41">
        <f ca="1">IF(B138="","",$D$10/Details!$B$6*H137)</f>
        <v>34653.764905655633</v>
      </c>
      <c r="G138" s="41"/>
      <c r="H138" s="41">
        <f t="shared" ca="1" si="5"/>
        <v>3945165.0454892535</v>
      </c>
    </row>
    <row r="139" spans="2:8" ht="18">
      <c r="B139" s="39">
        <f t="shared" ca="1" si="3"/>
        <v>106</v>
      </c>
      <c r="C139" s="40">
        <f ca="1">IF(B138:B504&lt;&gt;"",IF(Details!$B$6=26,IF(B139=1,$D$13,C138+14),IF(Details!$B$6=52,IF(B139=1,$D$13,C138+7),DATE(YEAR($D$13),MONTH($D$13)+(B139-1)*Details!$B$7,IF(Details!$B$6=24,IF(1-MOD(B139,2)=1,DAY($D$13)+14,DAY($D$13)),DAY($D$13))))),"")</f>
        <v>49004</v>
      </c>
      <c r="D139" s="41">
        <f ca="1">IF(B139="","",IF(B139&lt;=$D$14*Details!$B$6,H138*($D$10/Details!$B$6),IF(H138&lt;$H$8,H138,$H$8)))</f>
        <v>49918.994348474749</v>
      </c>
      <c r="E139" s="41">
        <f t="shared" ca="1" si="4"/>
        <v>15398.800200443788</v>
      </c>
      <c r="F139" s="41">
        <f ca="1">IF(B139="","",$D$10/Details!$B$6*H138)</f>
        <v>34520.194148030962</v>
      </c>
      <c r="G139" s="41"/>
      <c r="H139" s="41">
        <f t="shared" ca="1" si="5"/>
        <v>3929766.2452888098</v>
      </c>
    </row>
    <row r="140" spans="2:8" ht="18">
      <c r="B140" s="39">
        <f t="shared" ca="1" si="3"/>
        <v>107</v>
      </c>
      <c r="C140" s="40">
        <f ca="1">IF(B139:B505&lt;&gt;"",IF(Details!$B$6=26,IF(B140=1,$D$13,C139+14),IF(Details!$B$6=52,IF(B140=1,$D$13,C139+7),DATE(YEAR($D$13),MONTH($D$13)+(B140-1)*Details!$B$7,IF(Details!$B$6=24,IF(1-MOD(B140,2)=1,DAY($D$13)+14,DAY($D$13)),DAY($D$13))))),"")</f>
        <v>49035</v>
      </c>
      <c r="D140" s="41">
        <f ca="1">IF(B140="","",IF(B140&lt;=$D$14*Details!$B$6,H139*($D$10/Details!$B$6),IF(H139&lt;$H$8,H139,$H$8)))</f>
        <v>49918.994348474749</v>
      </c>
      <c r="E140" s="41">
        <f t="shared" ca="1" si="4"/>
        <v>15533.539702197668</v>
      </c>
      <c r="F140" s="41">
        <f ca="1">IF(B140="","",$D$10/Details!$B$6*H139)</f>
        <v>34385.454646277081</v>
      </c>
      <c r="G140" s="41"/>
      <c r="H140" s="41">
        <f t="shared" ca="1" si="5"/>
        <v>3914232.7055866122</v>
      </c>
    </row>
    <row r="141" spans="2:8" ht="18">
      <c r="B141" s="39">
        <f t="shared" ca="1" si="3"/>
        <v>108</v>
      </c>
      <c r="C141" s="40">
        <f ca="1">IF(B140:B506&lt;&gt;"",IF(Details!$B$6=26,IF(B141=1,$D$13,C140+14),IF(Details!$B$6=52,IF(B141=1,$D$13,C140+7),DATE(YEAR($D$13),MONTH($D$13)+(B141-1)*Details!$B$7,IF(Details!$B$6=24,IF(1-MOD(B141,2)=1,DAY($D$13)+14,DAY($D$13)),DAY($D$13))))),"")</f>
        <v>49065</v>
      </c>
      <c r="D141" s="41">
        <f ca="1">IF(B141="","",IF(B141&lt;=$D$14*Details!$B$6,H140*($D$10/Details!$B$6),IF(H140&lt;$H$8,H140,$H$8)))</f>
        <v>49918.994348474749</v>
      </c>
      <c r="E141" s="41">
        <f t="shared" ca="1" si="4"/>
        <v>15669.458174591899</v>
      </c>
      <c r="F141" s="41">
        <f ca="1">IF(B141="","",$D$10/Details!$B$6*H140)</f>
        <v>34249.536173882851</v>
      </c>
      <c r="G141" s="41"/>
      <c r="H141" s="41">
        <f t="shared" ca="1" si="5"/>
        <v>3898563.2474120203</v>
      </c>
    </row>
    <row r="142" spans="2:8" ht="18">
      <c r="B142" s="39">
        <f t="shared" ca="1" si="3"/>
        <v>109</v>
      </c>
      <c r="C142" s="40">
        <f ca="1">IF(B141:B507&lt;&gt;"",IF(Details!$B$6=26,IF(B142=1,$D$13,C141+14),IF(Details!$B$6=52,IF(B142=1,$D$13,C141+7),DATE(YEAR($D$13),MONTH($D$13)+(B142-1)*Details!$B$7,IF(Details!$B$6=24,IF(1-MOD(B142,2)=1,DAY($D$13)+14,DAY($D$13)),DAY($D$13))))),"")</f>
        <v>49096</v>
      </c>
      <c r="D142" s="41">
        <f ca="1">IF(B142="","",IF(B142&lt;=$D$14*Details!$B$6,H141*($D$10/Details!$B$6),IF(H141&lt;$H$8,H141,$H$8)))</f>
        <v>49918.994348474749</v>
      </c>
      <c r="E142" s="41">
        <f t="shared" ca="1" si="4"/>
        <v>15806.565933619575</v>
      </c>
      <c r="F142" s="41">
        <f ca="1">IF(B142="","",$D$10/Details!$B$6*H141)</f>
        <v>34112.428414855174</v>
      </c>
      <c r="G142" s="41"/>
      <c r="H142" s="41">
        <f t="shared" ca="1" si="5"/>
        <v>3882756.6814784007</v>
      </c>
    </row>
    <row r="143" spans="2:8" ht="18">
      <c r="B143" s="39">
        <f t="shared" ca="1" si="3"/>
        <v>110</v>
      </c>
      <c r="C143" s="40">
        <f ca="1">IF(B142:B508&lt;&gt;"",IF(Details!$B$6=26,IF(B143=1,$D$13,C142+14),IF(Details!$B$6=52,IF(B143=1,$D$13,C142+7),DATE(YEAR($D$13),MONTH($D$13)+(B143-1)*Details!$B$7,IF(Details!$B$6=24,IF(1-MOD(B143,2)=1,DAY($D$13)+14,DAY($D$13)),DAY($D$13))))),"")</f>
        <v>49126</v>
      </c>
      <c r="D143" s="41">
        <f ca="1">IF(B143="","",IF(B143&lt;=$D$14*Details!$B$6,H142*($D$10/Details!$B$6),IF(H142&lt;$H$8,H142,$H$8)))</f>
        <v>49918.994348474749</v>
      </c>
      <c r="E143" s="41">
        <f t="shared" ca="1" si="4"/>
        <v>15944.873385538747</v>
      </c>
      <c r="F143" s="41">
        <f ca="1">IF(B143="","",$D$10/Details!$B$6*H142)</f>
        <v>33974.120962936002</v>
      </c>
      <c r="G143" s="41"/>
      <c r="H143" s="41">
        <f t="shared" ca="1" si="5"/>
        <v>3866811.8080928619</v>
      </c>
    </row>
    <row r="144" spans="2:8" ht="18">
      <c r="B144" s="39">
        <f t="shared" ca="1" si="3"/>
        <v>111</v>
      </c>
      <c r="C144" s="40">
        <f ca="1">IF(B143:B509&lt;&gt;"",IF(Details!$B$6=26,IF(B144=1,$D$13,C143+14),IF(Details!$B$6=52,IF(B144=1,$D$13,C143+7),DATE(YEAR($D$13),MONTH($D$13)+(B144-1)*Details!$B$7,IF(Details!$B$6=24,IF(1-MOD(B144,2)=1,DAY($D$13)+14,DAY($D$13)),DAY($D$13))))),"")</f>
        <v>49157</v>
      </c>
      <c r="D144" s="41">
        <f ca="1">IF(B144="","",IF(B144&lt;=$D$14*Details!$B$6,H143*($D$10/Details!$B$6),IF(H143&lt;$H$8,H143,$H$8)))</f>
        <v>49918.994348474749</v>
      </c>
      <c r="E144" s="41">
        <f t="shared" ca="1" si="4"/>
        <v>16084.391027662212</v>
      </c>
      <c r="F144" s="41">
        <f ca="1">IF(B144="","",$D$10/Details!$B$6*H143)</f>
        <v>33834.603320812537</v>
      </c>
      <c r="G144" s="41"/>
      <c r="H144" s="41">
        <f t="shared" ca="1" si="5"/>
        <v>3850727.4170651995</v>
      </c>
    </row>
    <row r="145" spans="2:8" ht="18">
      <c r="B145" s="39">
        <f t="shared" ca="1" si="3"/>
        <v>112</v>
      </c>
      <c r="C145" s="40">
        <f ca="1">IF(B144:B510&lt;&gt;"",IF(Details!$B$6=26,IF(B145=1,$D$13,C144+14),IF(Details!$B$6=52,IF(B145=1,$D$13,C144+7),DATE(YEAR($D$13),MONTH($D$13)+(B145-1)*Details!$B$7,IF(Details!$B$6=24,IF(1-MOD(B145,2)=1,DAY($D$13)+14,DAY($D$13)),DAY($D$13))))),"")</f>
        <v>49188</v>
      </c>
      <c r="D145" s="41">
        <f ca="1">IF(B145="","",IF(B145&lt;=$D$14*Details!$B$6,H144*($D$10/Details!$B$6),IF(H144&lt;$H$8,H144,$H$8)))</f>
        <v>49918.994348474749</v>
      </c>
      <c r="E145" s="41">
        <f t="shared" ca="1" si="4"/>
        <v>16225.129449154258</v>
      </c>
      <c r="F145" s="41">
        <f ca="1">IF(B145="","",$D$10/Details!$B$6*H144)</f>
        <v>33693.864899320492</v>
      </c>
      <c r="G145" s="41"/>
      <c r="H145" s="41">
        <f t="shared" ca="1" si="5"/>
        <v>3834502.2876160452</v>
      </c>
    </row>
    <row r="146" spans="2:8" ht="18">
      <c r="B146" s="39">
        <f t="shared" ca="1" si="3"/>
        <v>113</v>
      </c>
      <c r="C146" s="40">
        <f ca="1">IF(B145:B511&lt;&gt;"",IF(Details!$B$6=26,IF(B146=1,$D$13,C145+14),IF(Details!$B$6=52,IF(B146=1,$D$13,C145+7),DATE(YEAR($D$13),MONTH($D$13)+(B146-1)*Details!$B$7,IF(Details!$B$6=24,IF(1-MOD(B146,2)=1,DAY($D$13)+14,DAY($D$13)),DAY($D$13))))),"")</f>
        <v>49218</v>
      </c>
      <c r="D146" s="41">
        <f ca="1">IF(B146="","",IF(B146&lt;=$D$14*Details!$B$6,H145*($D$10/Details!$B$6),IF(H145&lt;$H$8,H145,$H$8)))</f>
        <v>49918.994348474749</v>
      </c>
      <c r="E146" s="41">
        <f t="shared" ca="1" si="4"/>
        <v>16367.099331834354</v>
      </c>
      <c r="F146" s="41">
        <f ca="1">IF(B146="","",$D$10/Details!$B$6*H145)</f>
        <v>33551.895016640396</v>
      </c>
      <c r="G146" s="41"/>
      <c r="H146" s="41">
        <f t="shared" ca="1" si="5"/>
        <v>3818135.1882842109</v>
      </c>
    </row>
    <row r="147" spans="2:8" ht="18">
      <c r="B147" s="39">
        <f t="shared" ca="1" si="3"/>
        <v>114</v>
      </c>
      <c r="C147" s="40">
        <f ca="1">IF(B146:B512&lt;&gt;"",IF(Details!$B$6=26,IF(B147=1,$D$13,C146+14),IF(Details!$B$6=52,IF(B147=1,$D$13,C146+7),DATE(YEAR($D$13),MONTH($D$13)+(B147-1)*Details!$B$7,IF(Details!$B$6=24,IF(1-MOD(B147,2)=1,DAY($D$13)+14,DAY($D$13)),DAY($D$13))))),"")</f>
        <v>49249</v>
      </c>
      <c r="D147" s="41">
        <f ca="1">IF(B147="","",IF(B147&lt;=$D$14*Details!$B$6,H146*($D$10/Details!$B$6),IF(H146&lt;$H$8,H146,$H$8)))</f>
        <v>49918.994348474749</v>
      </c>
      <c r="E147" s="41">
        <f t="shared" ca="1" si="4"/>
        <v>16510.311450987909</v>
      </c>
      <c r="F147" s="41">
        <f ca="1">IF(B147="","",$D$10/Details!$B$6*H146)</f>
        <v>33408.68289748684</v>
      </c>
      <c r="G147" s="41"/>
      <c r="H147" s="41">
        <f t="shared" ca="1" si="5"/>
        <v>3801624.8768332228</v>
      </c>
    </row>
    <row r="148" spans="2:8" ht="18">
      <c r="B148" s="39">
        <f t="shared" ca="1" si="3"/>
        <v>115</v>
      </c>
      <c r="C148" s="40">
        <f ca="1">IF(B147:B513&lt;&gt;"",IF(Details!$B$6=26,IF(B148=1,$D$13,C147+14),IF(Details!$B$6=52,IF(B148=1,$D$13,C147+7),DATE(YEAR($D$13),MONTH($D$13)+(B148-1)*Details!$B$7,IF(Details!$B$6=24,IF(1-MOD(B148,2)=1,DAY($D$13)+14,DAY($D$13)),DAY($D$13))))),"")</f>
        <v>49279</v>
      </c>
      <c r="D148" s="41">
        <f ca="1">IF(B148="","",IF(B148&lt;=$D$14*Details!$B$6,H147*($D$10/Details!$B$6),IF(H147&lt;$H$8,H147,$H$8)))</f>
        <v>49918.994348474749</v>
      </c>
      <c r="E148" s="41">
        <f t="shared" ca="1" si="4"/>
        <v>16654.776676184054</v>
      </c>
      <c r="F148" s="41">
        <f ca="1">IF(B148="","",$D$10/Details!$B$6*H147)</f>
        <v>33264.217672290695</v>
      </c>
      <c r="G148" s="41"/>
      <c r="H148" s="41">
        <f t="shared" ca="1" si="5"/>
        <v>3784970.1001570388</v>
      </c>
    </row>
    <row r="149" spans="2:8" ht="18">
      <c r="B149" s="39">
        <f t="shared" ca="1" si="3"/>
        <v>116</v>
      </c>
      <c r="C149" s="40">
        <f ca="1">IF(B148:B514&lt;&gt;"",IF(Details!$B$6=26,IF(B149=1,$D$13,C148+14),IF(Details!$B$6=52,IF(B149=1,$D$13,C148+7),DATE(YEAR($D$13),MONTH($D$13)+(B149-1)*Details!$B$7,IF(Details!$B$6=24,IF(1-MOD(B149,2)=1,DAY($D$13)+14,DAY($D$13)),DAY($D$13))))),"")</f>
        <v>49310</v>
      </c>
      <c r="D149" s="41">
        <f ca="1">IF(B149="","",IF(B149&lt;=$D$14*Details!$B$6,H148*($D$10/Details!$B$6),IF(H148&lt;$H$8,H148,$H$8)))</f>
        <v>49918.994348474749</v>
      </c>
      <c r="E149" s="41">
        <f t="shared" ca="1" si="4"/>
        <v>16800.505972100662</v>
      </c>
      <c r="F149" s="41">
        <f ca="1">IF(B149="","",$D$10/Details!$B$6*H148)</f>
        <v>33118.488376374087</v>
      </c>
      <c r="G149" s="41"/>
      <c r="H149" s="41">
        <f t="shared" ca="1" si="5"/>
        <v>3768169.5941849379</v>
      </c>
    </row>
    <row r="150" spans="2:8" ht="18">
      <c r="B150" s="39">
        <f t="shared" ca="1" si="3"/>
        <v>117</v>
      </c>
      <c r="C150" s="40">
        <f ca="1">IF(B149:B515&lt;&gt;"",IF(Details!$B$6=26,IF(B150=1,$D$13,C149+14),IF(Details!$B$6=52,IF(B150=1,$D$13,C149+7),DATE(YEAR($D$13),MONTH($D$13)+(B150-1)*Details!$B$7,IF(Details!$B$6=24,IF(1-MOD(B150,2)=1,DAY($D$13)+14,DAY($D$13)),DAY($D$13))))),"")</f>
        <v>49341</v>
      </c>
      <c r="D150" s="41">
        <f ca="1">IF(B150="","",IF(B150&lt;=$D$14*Details!$B$6,H149*($D$10/Details!$B$6),IF(H149&lt;$H$8,H149,$H$8)))</f>
        <v>49918.994348474749</v>
      </c>
      <c r="E150" s="41">
        <f t="shared" ca="1" si="4"/>
        <v>16947.510399356543</v>
      </c>
      <c r="F150" s="41">
        <f ca="1">IF(B150="","",$D$10/Details!$B$6*H149)</f>
        <v>32971.483949118207</v>
      </c>
      <c r="G150" s="41"/>
      <c r="H150" s="41">
        <f t="shared" ca="1" si="5"/>
        <v>3751222.0837855814</v>
      </c>
    </row>
    <row r="151" spans="2:8" ht="18">
      <c r="B151" s="39">
        <f t="shared" ca="1" si="3"/>
        <v>118</v>
      </c>
      <c r="C151" s="40">
        <f ca="1">IF(B150:B516&lt;&gt;"",IF(Details!$B$6=26,IF(B151=1,$D$13,C150+14),IF(Details!$B$6=52,IF(B151=1,$D$13,C150+7),DATE(YEAR($D$13),MONTH($D$13)+(B151-1)*Details!$B$7,IF(Details!$B$6=24,IF(1-MOD(B151,2)=1,DAY($D$13)+14,DAY($D$13)),DAY($D$13))))),"")</f>
        <v>49369</v>
      </c>
      <c r="D151" s="41">
        <f ca="1">IF(B151="","",IF(B151&lt;=$D$14*Details!$B$6,H150*($D$10/Details!$B$6),IF(H150&lt;$H$8,H150,$H$8)))</f>
        <v>49918.994348474749</v>
      </c>
      <c r="E151" s="41">
        <f t="shared" ca="1" si="4"/>
        <v>17095.801115350914</v>
      </c>
      <c r="F151" s="41">
        <f ca="1">IF(B151="","",$D$10/Details!$B$6*H150)</f>
        <v>32823.193233123835</v>
      </c>
      <c r="G151" s="41"/>
      <c r="H151" s="41">
        <f t="shared" ca="1" si="5"/>
        <v>3734126.2826702306</v>
      </c>
    </row>
    <row r="152" spans="2:8" ht="18">
      <c r="B152" s="39">
        <f t="shared" ca="1" si="3"/>
        <v>119</v>
      </c>
      <c r="C152" s="40">
        <f ca="1">IF(B151:B517&lt;&gt;"",IF(Details!$B$6=26,IF(B152=1,$D$13,C151+14),IF(Details!$B$6=52,IF(B152=1,$D$13,C151+7),DATE(YEAR($D$13),MONTH($D$13)+(B152-1)*Details!$B$7,IF(Details!$B$6=24,IF(1-MOD(B152,2)=1,DAY($D$13)+14,DAY($D$13)),DAY($D$13))))),"")</f>
        <v>49400</v>
      </c>
      <c r="D152" s="41">
        <f ca="1">IF(B152="","",IF(B152&lt;=$D$14*Details!$B$6,H151*($D$10/Details!$B$6),IF(H151&lt;$H$8,H151,$H$8)))</f>
        <v>49918.994348474749</v>
      </c>
      <c r="E152" s="41">
        <f t="shared" ca="1" si="4"/>
        <v>17245.389375110233</v>
      </c>
      <c r="F152" s="41">
        <f ca="1">IF(B152="","",$D$10/Details!$B$6*H151)</f>
        <v>32673.604973364516</v>
      </c>
      <c r="G152" s="41"/>
      <c r="H152" s="41">
        <f t="shared" ca="1" si="5"/>
        <v>3716880.8932951204</v>
      </c>
    </row>
    <row r="153" spans="2:8" ht="18">
      <c r="B153" s="39">
        <f t="shared" ca="1" si="3"/>
        <v>120</v>
      </c>
      <c r="C153" s="40">
        <f ca="1">IF(B152:B518&lt;&gt;"",IF(Details!$B$6=26,IF(B153=1,$D$13,C152+14),IF(Details!$B$6=52,IF(B153=1,$D$13,C152+7),DATE(YEAR($D$13),MONTH($D$13)+(B153-1)*Details!$B$7,IF(Details!$B$6=24,IF(1-MOD(B153,2)=1,DAY($D$13)+14,DAY($D$13)),DAY($D$13))))),"")</f>
        <v>49430</v>
      </c>
      <c r="D153" s="41">
        <f ca="1">IF(B153="","",IF(B153&lt;=$D$14*Details!$B$6,H152*($D$10/Details!$B$6),IF(H152&lt;$H$8,H152,$H$8)))</f>
        <v>49918.994348474749</v>
      </c>
      <c r="E153" s="41">
        <f t="shared" ca="1" si="4"/>
        <v>17396.286532142447</v>
      </c>
      <c r="F153" s="41">
        <f ca="1">IF(B153="","",$D$10/Details!$B$6*H152)</f>
        <v>32522.707816332302</v>
      </c>
      <c r="G153" s="41"/>
      <c r="H153" s="41">
        <f t="shared" ca="1" si="5"/>
        <v>3699484.6067629778</v>
      </c>
    </row>
    <row r="154" spans="2:8" ht="18">
      <c r="B154" s="39">
        <f t="shared" ca="1" si="3"/>
        <v>121</v>
      </c>
      <c r="C154" s="40">
        <f ca="1">IF(B153:B519&lt;&gt;"",IF(Details!$B$6=26,IF(B154=1,$D$13,C153+14),IF(Details!$B$6=52,IF(B154=1,$D$13,C153+7),DATE(YEAR($D$13),MONTH($D$13)+(B154-1)*Details!$B$7,IF(Details!$B$6=24,IF(1-MOD(B154,2)=1,DAY($D$13)+14,DAY($D$13)),DAY($D$13))))),"")</f>
        <v>49461</v>
      </c>
      <c r="D154" s="41">
        <f ca="1">IF(B154="","",IF(B154&lt;=$D$14*Details!$B$6,H153*($D$10/Details!$B$6),IF(H153&lt;$H$8,H153,$H$8)))</f>
        <v>49918.994348474749</v>
      </c>
      <c r="E154" s="41">
        <f t="shared" ca="1" si="4"/>
        <v>17548.504039298696</v>
      </c>
      <c r="F154" s="41">
        <f ca="1">IF(B154="","",$D$10/Details!$B$6*H153)</f>
        <v>32370.490309176053</v>
      </c>
      <c r="G154" s="41"/>
      <c r="H154" s="41">
        <f t="shared" ca="1" si="5"/>
        <v>3681936.102723679</v>
      </c>
    </row>
    <row r="155" spans="2:8" ht="18">
      <c r="B155" s="39">
        <f t="shared" ca="1" si="3"/>
        <v>122</v>
      </c>
      <c r="C155" s="40">
        <f ca="1">IF(B154:B520&lt;&gt;"",IF(Details!$B$6=26,IF(B155=1,$D$13,C154+14),IF(Details!$B$6=52,IF(B155=1,$D$13,C154+7),DATE(YEAR($D$13),MONTH($D$13)+(B155-1)*Details!$B$7,IF(Details!$B$6=24,IF(1-MOD(B155,2)=1,DAY($D$13)+14,DAY($D$13)),DAY($D$13))))),"")</f>
        <v>49491</v>
      </c>
      <c r="D155" s="41">
        <f ca="1">IF(B155="","",IF(B155&lt;=$D$14*Details!$B$6,H154*($D$10/Details!$B$6),IF(H154&lt;$H$8,H154,$H$8)))</f>
        <v>49918.994348474749</v>
      </c>
      <c r="E155" s="41">
        <f t="shared" ca="1" si="4"/>
        <v>17702.053449642561</v>
      </c>
      <c r="F155" s="41">
        <f ca="1">IF(B155="","",$D$10/Details!$B$6*H154)</f>
        <v>32216.940898832188</v>
      </c>
      <c r="G155" s="41"/>
      <c r="H155" s="41">
        <f t="shared" ca="1" si="5"/>
        <v>3664234.0492740367</v>
      </c>
    </row>
    <row r="156" spans="2:8" ht="18">
      <c r="B156" s="39">
        <f t="shared" ca="1" si="3"/>
        <v>123</v>
      </c>
      <c r="C156" s="40">
        <f ca="1">IF(B155:B521&lt;&gt;"",IF(Details!$B$6=26,IF(B156=1,$D$13,C155+14),IF(Details!$B$6=52,IF(B156=1,$D$13,C155+7),DATE(YEAR($D$13),MONTH($D$13)+(B156-1)*Details!$B$7,IF(Details!$B$6=24,IF(1-MOD(B156,2)=1,DAY($D$13)+14,DAY($D$13)),DAY($D$13))))),"")</f>
        <v>49522</v>
      </c>
      <c r="D156" s="41">
        <f ca="1">IF(B156="","",IF(B156&lt;=$D$14*Details!$B$6,H155*($D$10/Details!$B$6),IF(H155&lt;$H$8,H155,$H$8)))</f>
        <v>49918.994348474749</v>
      </c>
      <c r="E156" s="41">
        <f t="shared" ca="1" si="4"/>
        <v>17856.946417326933</v>
      </c>
      <c r="F156" s="41">
        <f ca="1">IF(B156="","",$D$10/Details!$B$6*H155)</f>
        <v>32062.047931147816</v>
      </c>
      <c r="G156" s="41"/>
      <c r="H156" s="41">
        <f t="shared" ca="1" si="5"/>
        <v>3646377.1028567096</v>
      </c>
    </row>
    <row r="157" spans="2:8" ht="18">
      <c r="B157" s="39">
        <f t="shared" ca="1" si="3"/>
        <v>124</v>
      </c>
      <c r="C157" s="40">
        <f ca="1">IF(B156:B522&lt;&gt;"",IF(Details!$B$6=26,IF(B157=1,$D$13,C156+14),IF(Details!$B$6=52,IF(B157=1,$D$13,C156+7),DATE(YEAR($D$13),MONTH($D$13)+(B157-1)*Details!$B$7,IF(Details!$B$6=24,IF(1-MOD(B157,2)=1,DAY($D$13)+14,DAY($D$13)),DAY($D$13))))),"")</f>
        <v>49553</v>
      </c>
      <c r="D157" s="41">
        <f ca="1">IF(B157="","",IF(B157&lt;=$D$14*Details!$B$6,H156*($D$10/Details!$B$6),IF(H156&lt;$H$8,H156,$H$8)))</f>
        <v>49918.994348474749</v>
      </c>
      <c r="E157" s="41">
        <f t="shared" ca="1" si="4"/>
        <v>18013.194698478543</v>
      </c>
      <c r="F157" s="41">
        <f ca="1">IF(B157="","",$D$10/Details!$B$6*H156)</f>
        <v>31905.799649996206</v>
      </c>
      <c r="G157" s="41"/>
      <c r="H157" s="41">
        <f t="shared" ca="1" si="5"/>
        <v>3628363.9081582311</v>
      </c>
    </row>
    <row r="158" spans="2:8" ht="18">
      <c r="B158" s="39">
        <f t="shared" ca="1" si="3"/>
        <v>125</v>
      </c>
      <c r="C158" s="40">
        <f ca="1">IF(B157:B523&lt;&gt;"",IF(Details!$B$6=26,IF(B158=1,$D$13,C157+14),IF(Details!$B$6=52,IF(B158=1,$D$13,C157+7),DATE(YEAR($D$13),MONTH($D$13)+(B158-1)*Details!$B$7,IF(Details!$B$6=24,IF(1-MOD(B158,2)=1,DAY($D$13)+14,DAY($D$13)),DAY($D$13))))),"")</f>
        <v>49583</v>
      </c>
      <c r="D158" s="41">
        <f ca="1">IF(B158="","",IF(B158&lt;=$D$14*Details!$B$6,H157*($D$10/Details!$B$6),IF(H157&lt;$H$8,H157,$H$8)))</f>
        <v>49918.994348474749</v>
      </c>
      <c r="E158" s="41">
        <f t="shared" ca="1" si="4"/>
        <v>18170.810152090231</v>
      </c>
      <c r="F158" s="41">
        <f ca="1">IF(B158="","",$D$10/Details!$B$6*H157)</f>
        <v>31748.184196384518</v>
      </c>
      <c r="G158" s="41"/>
      <c r="H158" s="41">
        <f t="shared" ca="1" si="5"/>
        <v>3610193.0980061409</v>
      </c>
    </row>
    <row r="159" spans="2:8" ht="18">
      <c r="B159" s="39">
        <f t="shared" ca="1" si="3"/>
        <v>126</v>
      </c>
      <c r="C159" s="40">
        <f ca="1">IF(B158:B524&lt;&gt;"",IF(Details!$B$6=26,IF(B159=1,$D$13,C158+14),IF(Details!$B$6=52,IF(B159=1,$D$13,C158+7),DATE(YEAR($D$13),MONTH($D$13)+(B159-1)*Details!$B$7,IF(Details!$B$6=24,IF(1-MOD(B159,2)=1,DAY($D$13)+14,DAY($D$13)),DAY($D$13))))),"")</f>
        <v>49614</v>
      </c>
      <c r="D159" s="41">
        <f ca="1">IF(B159="","",IF(B159&lt;=$D$14*Details!$B$6,H158*($D$10/Details!$B$6),IF(H158&lt;$H$8,H158,$H$8)))</f>
        <v>49918.994348474749</v>
      </c>
      <c r="E159" s="41">
        <f t="shared" ca="1" si="4"/>
        <v>18329.804740921019</v>
      </c>
      <c r="F159" s="41">
        <f ca="1">IF(B159="","",$D$10/Details!$B$6*H158)</f>
        <v>31589.18960755373</v>
      </c>
      <c r="G159" s="41"/>
      <c r="H159" s="41">
        <f t="shared" ca="1" si="5"/>
        <v>3591863.2932652198</v>
      </c>
    </row>
    <row r="160" spans="2:8" ht="18">
      <c r="B160" s="39">
        <f t="shared" ca="1" si="3"/>
        <v>127</v>
      </c>
      <c r="C160" s="40">
        <f ca="1">IF(B159:B525&lt;&gt;"",IF(Details!$B$6=26,IF(B160=1,$D$13,C159+14),IF(Details!$B$6=52,IF(B160=1,$D$13,C159+7),DATE(YEAR($D$13),MONTH($D$13)+(B160-1)*Details!$B$7,IF(Details!$B$6=24,IF(1-MOD(B160,2)=1,DAY($D$13)+14,DAY($D$13)),DAY($D$13))))),"")</f>
        <v>49644</v>
      </c>
      <c r="D160" s="41">
        <f ca="1">IF(B160="","",IF(B160&lt;=$D$14*Details!$B$6,H159*($D$10/Details!$B$6),IF(H159&lt;$H$8,H159,$H$8)))</f>
        <v>49918.994348474749</v>
      </c>
      <c r="E160" s="41">
        <f t="shared" ca="1" si="4"/>
        <v>18490.190532404078</v>
      </c>
      <c r="F160" s="41">
        <f ca="1">IF(B160="","",$D$10/Details!$B$6*H159)</f>
        <v>31428.803816070671</v>
      </c>
      <c r="G160" s="41"/>
      <c r="H160" s="41">
        <f t="shared" ca="1" si="5"/>
        <v>3573373.1027328158</v>
      </c>
    </row>
    <row r="161" spans="2:8" ht="18">
      <c r="B161" s="39">
        <f t="shared" ca="1" si="3"/>
        <v>128</v>
      </c>
      <c r="C161" s="40">
        <f ca="1">IF(B160:B526&lt;&gt;"",IF(Details!$B$6=26,IF(B161=1,$D$13,C160+14),IF(Details!$B$6=52,IF(B161=1,$D$13,C160+7),DATE(YEAR($D$13),MONTH($D$13)+(B161-1)*Details!$B$7,IF(Details!$B$6=24,IF(1-MOD(B161,2)=1,DAY($D$13)+14,DAY($D$13)),DAY($D$13))))),"")</f>
        <v>49675</v>
      </c>
      <c r="D161" s="41">
        <f ca="1">IF(B161="","",IF(B161&lt;=$D$14*Details!$B$6,H160*($D$10/Details!$B$6),IF(H160&lt;$H$8,H160,$H$8)))</f>
        <v>49918.994348474749</v>
      </c>
      <c r="E161" s="41">
        <f t="shared" ca="1" si="4"/>
        <v>18651.979699562613</v>
      </c>
      <c r="F161" s="41">
        <f ca="1">IF(B161="","",$D$10/Details!$B$6*H160)</f>
        <v>31267.014648912136</v>
      </c>
      <c r="G161" s="41"/>
      <c r="H161" s="41">
        <f t="shared" ca="1" si="5"/>
        <v>3554721.123033253</v>
      </c>
    </row>
    <row r="162" spans="2:8" ht="18">
      <c r="B162" s="39">
        <f t="shared" ca="1" si="3"/>
        <v>129</v>
      </c>
      <c r="C162" s="40">
        <f ca="1">IF(B161:B527&lt;&gt;"",IF(Details!$B$6=26,IF(B162=1,$D$13,C161+14),IF(Details!$B$6=52,IF(B162=1,$D$13,C161+7),DATE(YEAR($D$13),MONTH($D$13)+(B162-1)*Details!$B$7,IF(Details!$B$6=24,IF(1-MOD(B162,2)=1,DAY($D$13)+14,DAY($D$13)),DAY($D$13))))),"")</f>
        <v>49706</v>
      </c>
      <c r="D162" s="41">
        <f ca="1">IF(B162="","",IF(B162&lt;=$D$14*Details!$B$6,H161*($D$10/Details!$B$6),IF(H161&lt;$H$8,H161,$H$8)))</f>
        <v>49918.994348474749</v>
      </c>
      <c r="E162" s="41">
        <f t="shared" ca="1" si="4"/>
        <v>18815.184521933788</v>
      </c>
      <c r="F162" s="41">
        <f ca="1">IF(B162="","",$D$10/Details!$B$6*H161)</f>
        <v>31103.809826540961</v>
      </c>
      <c r="G162" s="41"/>
      <c r="H162" s="41">
        <f t="shared" ca="1" si="5"/>
        <v>3535905.938511319</v>
      </c>
    </row>
    <row r="163" spans="2:8" ht="18">
      <c r="B163" s="39">
        <f t="shared" ref="B163:B226" ca="1" si="6">IF(B162&lt;$H$10,IF(H162&gt;0,B162+1,""),"")</f>
        <v>130</v>
      </c>
      <c r="C163" s="40">
        <f ca="1">IF(B162:B528&lt;&gt;"",IF(Details!$B$6=26,IF(B163=1,$D$13,C162+14),IF(Details!$B$6=52,IF(B163=1,$D$13,C162+7),DATE(YEAR($D$13),MONTH($D$13)+(B163-1)*Details!$B$7,IF(Details!$B$6=24,IF(1-MOD(B163,2)=1,DAY($D$13)+14,DAY($D$13)),DAY($D$13))))),"")</f>
        <v>49735</v>
      </c>
      <c r="D163" s="41">
        <f ca="1">IF(B163="","",IF(B163&lt;=$D$14*Details!$B$6,H162*($D$10/Details!$B$6),IF(H162&lt;$H$8,H162,$H$8)))</f>
        <v>49918.994348474749</v>
      </c>
      <c r="E163" s="41">
        <f t="shared" ca="1" si="4"/>
        <v>18979.817386500712</v>
      </c>
      <c r="F163" s="41">
        <f ca="1">IF(B163="","",$D$10/Details!$B$6*H162)</f>
        <v>30939.176961974037</v>
      </c>
      <c r="G163" s="41"/>
      <c r="H163" s="41">
        <f t="shared" ca="1" si="5"/>
        <v>3516926.1211248185</v>
      </c>
    </row>
    <row r="164" spans="2:8" ht="18">
      <c r="B164" s="39">
        <f t="shared" ca="1" si="6"/>
        <v>131</v>
      </c>
      <c r="C164" s="40">
        <f ca="1">IF(B163:B529&lt;&gt;"",IF(Details!$B$6=26,IF(B164=1,$D$13,C163+14),IF(Details!$B$6=52,IF(B164=1,$D$13,C163+7),DATE(YEAR($D$13),MONTH($D$13)+(B164-1)*Details!$B$7,IF(Details!$B$6=24,IF(1-MOD(B164,2)=1,DAY($D$13)+14,DAY($D$13)),DAY($D$13))))),"")</f>
        <v>49766</v>
      </c>
      <c r="D164" s="41">
        <f ca="1">IF(B164="","",IF(B164&lt;=$D$14*Details!$B$6,H163*($D$10/Details!$B$6),IF(H163&lt;$H$8,H163,$H$8)))</f>
        <v>49918.994348474749</v>
      </c>
      <c r="E164" s="41">
        <f t="shared" ref="E164:E227" ca="1" si="7">IF(B164="","",IF(H163&lt;$H$8,D164,D164-F164))</f>
        <v>19145.890788632591</v>
      </c>
      <c r="F164" s="41">
        <f ca="1">IF(B164="","",$D$10/Details!$B$6*H163)</f>
        <v>30773.103559842159</v>
      </c>
      <c r="G164" s="41"/>
      <c r="H164" s="41">
        <f t="shared" ref="H164:H227" ca="1" si="8">IF(E164="","",IF(H163-E164-G164&lt;0, 0, H163-E164-G164))</f>
        <v>3497780.230336186</v>
      </c>
    </row>
    <row r="165" spans="2:8" ht="18">
      <c r="B165" s="39">
        <f t="shared" ca="1" si="6"/>
        <v>132</v>
      </c>
      <c r="C165" s="40">
        <f ca="1">IF(B164:B530&lt;&gt;"",IF(Details!$B$6=26,IF(B165=1,$D$13,C164+14),IF(Details!$B$6=52,IF(B165=1,$D$13,C164+7),DATE(YEAR($D$13),MONTH($D$13)+(B165-1)*Details!$B$7,IF(Details!$B$6=24,IF(1-MOD(B165,2)=1,DAY($D$13)+14,DAY($D$13)),DAY($D$13))))),"")</f>
        <v>49796</v>
      </c>
      <c r="D165" s="41">
        <f ca="1">IF(B165="","",IF(B165&lt;=$D$14*Details!$B$6,H164*($D$10/Details!$B$6),IF(H164&lt;$H$8,H164,$H$8)))</f>
        <v>49918.994348474749</v>
      </c>
      <c r="E165" s="41">
        <f t="shared" ca="1" si="7"/>
        <v>19313.417333033125</v>
      </c>
      <c r="F165" s="41">
        <f ca="1">IF(B165="","",$D$10/Details!$B$6*H164)</f>
        <v>30605.577015441624</v>
      </c>
      <c r="G165" s="41"/>
      <c r="H165" s="41">
        <f t="shared" ca="1" si="8"/>
        <v>3478466.8130031531</v>
      </c>
    </row>
    <row r="166" spans="2:8" ht="18">
      <c r="B166" s="39">
        <f t="shared" ca="1" si="6"/>
        <v>133</v>
      </c>
      <c r="C166" s="40">
        <f ca="1">IF(B165:B531&lt;&gt;"",IF(Details!$B$6=26,IF(B166=1,$D$13,C165+14),IF(Details!$B$6=52,IF(B166=1,$D$13,C165+7),DATE(YEAR($D$13),MONTH($D$13)+(B166-1)*Details!$B$7,IF(Details!$B$6=24,IF(1-MOD(B166,2)=1,DAY($D$13)+14,DAY($D$13)),DAY($D$13))))),"")</f>
        <v>49827</v>
      </c>
      <c r="D166" s="41">
        <f ca="1">IF(B166="","",IF(B166&lt;=$D$14*Details!$B$6,H165*($D$10/Details!$B$6),IF(H165&lt;$H$8,H165,$H$8)))</f>
        <v>49918.994348474749</v>
      </c>
      <c r="E166" s="41">
        <f t="shared" ca="1" si="7"/>
        <v>19482.409734697161</v>
      </c>
      <c r="F166" s="41">
        <f ca="1">IF(B166="","",$D$10/Details!$B$6*H165)</f>
        <v>30436.584613777588</v>
      </c>
      <c r="G166" s="41"/>
      <c r="H166" s="41">
        <f t="shared" ca="1" si="8"/>
        <v>3458984.403268456</v>
      </c>
    </row>
    <row r="167" spans="2:8" ht="18">
      <c r="B167" s="39">
        <f t="shared" ca="1" si="6"/>
        <v>134</v>
      </c>
      <c r="C167" s="40">
        <f ca="1">IF(B166:B532&lt;&gt;"",IF(Details!$B$6=26,IF(B167=1,$D$13,C166+14),IF(Details!$B$6=52,IF(B167=1,$D$13,C166+7),DATE(YEAR($D$13),MONTH($D$13)+(B167-1)*Details!$B$7,IF(Details!$B$6=24,IF(1-MOD(B167,2)=1,DAY($D$13)+14,DAY($D$13)),DAY($D$13))))),"")</f>
        <v>49857</v>
      </c>
      <c r="D167" s="41">
        <f ca="1">IF(B167="","",IF(B167&lt;=$D$14*Details!$B$6,H166*($D$10/Details!$B$6),IF(H166&lt;$H$8,H166,$H$8)))</f>
        <v>49918.994348474749</v>
      </c>
      <c r="E167" s="41">
        <f t="shared" ca="1" si="7"/>
        <v>19652.880819875762</v>
      </c>
      <c r="F167" s="41">
        <f ca="1">IF(B167="","",$D$10/Details!$B$6*H166)</f>
        <v>30266.113528598988</v>
      </c>
      <c r="G167" s="41"/>
      <c r="H167" s="41">
        <f t="shared" ca="1" si="8"/>
        <v>3439331.5224485802</v>
      </c>
    </row>
    <row r="168" spans="2:8" ht="18">
      <c r="B168" s="39">
        <f t="shared" ca="1" si="6"/>
        <v>135</v>
      </c>
      <c r="C168" s="40">
        <f ca="1">IF(B167:B533&lt;&gt;"",IF(Details!$B$6=26,IF(B168=1,$D$13,C167+14),IF(Details!$B$6=52,IF(B168=1,$D$13,C167+7),DATE(YEAR($D$13),MONTH($D$13)+(B168-1)*Details!$B$7,IF(Details!$B$6=24,IF(1-MOD(B168,2)=1,DAY($D$13)+14,DAY($D$13)),DAY($D$13))))),"")</f>
        <v>49888</v>
      </c>
      <c r="D168" s="41">
        <f ca="1">IF(B168="","",IF(B168&lt;=$D$14*Details!$B$6,H167*($D$10/Details!$B$6),IF(H167&lt;$H$8,H167,$H$8)))</f>
        <v>49918.994348474749</v>
      </c>
      <c r="E168" s="41">
        <f t="shared" ca="1" si="7"/>
        <v>19824.843527049674</v>
      </c>
      <c r="F168" s="41">
        <f ca="1">IF(B168="","",$D$10/Details!$B$6*H167)</f>
        <v>30094.150821425075</v>
      </c>
      <c r="G168" s="41"/>
      <c r="H168" s="41">
        <f t="shared" ca="1" si="8"/>
        <v>3419506.6789215305</v>
      </c>
    </row>
    <row r="169" spans="2:8" ht="18">
      <c r="B169" s="39">
        <f t="shared" ca="1" si="6"/>
        <v>136</v>
      </c>
      <c r="C169" s="40">
        <f ca="1">IF(B168:B534&lt;&gt;"",IF(Details!$B$6=26,IF(B169=1,$D$13,C168+14),IF(Details!$B$6=52,IF(B169=1,$D$13,C168+7),DATE(YEAR($D$13),MONTH($D$13)+(B169-1)*Details!$B$7,IF(Details!$B$6=24,IF(1-MOD(B169,2)=1,DAY($D$13)+14,DAY($D$13)),DAY($D$13))))),"")</f>
        <v>49919</v>
      </c>
      <c r="D169" s="41">
        <f ca="1">IF(B169="","",IF(B169&lt;=$D$14*Details!$B$6,H168*($D$10/Details!$B$6),IF(H168&lt;$H$8,H168,$H$8)))</f>
        <v>49918.994348474749</v>
      </c>
      <c r="E169" s="41">
        <f t="shared" ca="1" si="7"/>
        <v>19998.31090791136</v>
      </c>
      <c r="F169" s="41">
        <f ca="1">IF(B169="","",$D$10/Details!$B$6*H168)</f>
        <v>29920.683440563389</v>
      </c>
      <c r="G169" s="41"/>
      <c r="H169" s="41">
        <f t="shared" ca="1" si="8"/>
        <v>3399508.368013619</v>
      </c>
    </row>
    <row r="170" spans="2:8" ht="18">
      <c r="B170" s="39">
        <f t="shared" ca="1" si="6"/>
        <v>137</v>
      </c>
      <c r="C170" s="40">
        <f ca="1">IF(B169:B535&lt;&gt;"",IF(Details!$B$6=26,IF(B170=1,$D$13,C169+14),IF(Details!$B$6=52,IF(B170=1,$D$13,C169+7),DATE(YEAR($D$13),MONTH($D$13)+(B170-1)*Details!$B$7,IF(Details!$B$6=24,IF(1-MOD(B170,2)=1,DAY($D$13)+14,DAY($D$13)),DAY($D$13))))),"")</f>
        <v>49949</v>
      </c>
      <c r="D170" s="41">
        <f ca="1">IF(B170="","",IF(B170&lt;=$D$14*Details!$B$6,H169*($D$10/Details!$B$6),IF(H169&lt;$H$8,H169,$H$8)))</f>
        <v>49918.994348474749</v>
      </c>
      <c r="E170" s="41">
        <f t="shared" ca="1" si="7"/>
        <v>20173.296128355585</v>
      </c>
      <c r="F170" s="41">
        <f ca="1">IF(B170="","",$D$10/Details!$B$6*H169)</f>
        <v>29745.698220119164</v>
      </c>
      <c r="G170" s="41"/>
      <c r="H170" s="41">
        <f t="shared" ca="1" si="8"/>
        <v>3379335.0718852635</v>
      </c>
    </row>
    <row r="171" spans="2:8" ht="18">
      <c r="B171" s="39">
        <f t="shared" ca="1" si="6"/>
        <v>138</v>
      </c>
      <c r="C171" s="40">
        <f ca="1">IF(B170:B536&lt;&gt;"",IF(Details!$B$6=26,IF(B171=1,$D$13,C170+14),IF(Details!$B$6=52,IF(B171=1,$D$13,C170+7),DATE(YEAR($D$13),MONTH($D$13)+(B171-1)*Details!$B$7,IF(Details!$B$6=24,IF(1-MOD(B171,2)=1,DAY($D$13)+14,DAY($D$13)),DAY($D$13))))),"")</f>
        <v>49980</v>
      </c>
      <c r="D171" s="41">
        <f ca="1">IF(B171="","",IF(B171&lt;=$D$14*Details!$B$6,H170*($D$10/Details!$B$6),IF(H170&lt;$H$8,H170,$H$8)))</f>
        <v>49918.994348474749</v>
      </c>
      <c r="E171" s="41">
        <f t="shared" ca="1" si="7"/>
        <v>20349.812469478697</v>
      </c>
      <c r="F171" s="41">
        <f ca="1">IF(B171="","",$D$10/Details!$B$6*H170)</f>
        <v>29569.181878996053</v>
      </c>
      <c r="G171" s="41"/>
      <c r="H171" s="41">
        <f t="shared" ca="1" si="8"/>
        <v>3358985.2594157849</v>
      </c>
    </row>
    <row r="172" spans="2:8" ht="18">
      <c r="B172" s="39">
        <f t="shared" ca="1" si="6"/>
        <v>139</v>
      </c>
      <c r="C172" s="40">
        <f ca="1">IF(B171:B537&lt;&gt;"",IF(Details!$B$6=26,IF(B172=1,$D$13,C171+14),IF(Details!$B$6=52,IF(B172=1,$D$13,C171+7),DATE(YEAR($D$13),MONTH($D$13)+(B172-1)*Details!$B$7,IF(Details!$B$6=24,IF(1-MOD(B172,2)=1,DAY($D$13)+14,DAY($D$13)),DAY($D$13))))),"")</f>
        <v>50010</v>
      </c>
      <c r="D172" s="41">
        <f ca="1">IF(B172="","",IF(B172&lt;=$D$14*Details!$B$6,H171*($D$10/Details!$B$6),IF(H171&lt;$H$8,H171,$H$8)))</f>
        <v>49918.994348474749</v>
      </c>
      <c r="E172" s="41">
        <f t="shared" ca="1" si="7"/>
        <v>20527.873328586636</v>
      </c>
      <c r="F172" s="41">
        <f ca="1">IF(B172="","",$D$10/Details!$B$6*H171)</f>
        <v>29391.121019888113</v>
      </c>
      <c r="G172" s="41"/>
      <c r="H172" s="41">
        <f t="shared" ca="1" si="8"/>
        <v>3338457.3860871983</v>
      </c>
    </row>
    <row r="173" spans="2:8" ht="18">
      <c r="B173" s="39">
        <f t="shared" ca="1" si="6"/>
        <v>140</v>
      </c>
      <c r="C173" s="40">
        <f ca="1">IF(B172:B538&lt;&gt;"",IF(Details!$B$6=26,IF(B173=1,$D$13,C172+14),IF(Details!$B$6=52,IF(B173=1,$D$13,C172+7),DATE(YEAR($D$13),MONTH($D$13)+(B173-1)*Details!$B$7,IF(Details!$B$6=24,IF(1-MOD(B173,2)=1,DAY($D$13)+14,DAY($D$13)),DAY($D$13))))),"")</f>
        <v>50041</v>
      </c>
      <c r="D173" s="41">
        <f ca="1">IF(B173="","",IF(B173&lt;=$D$14*Details!$B$6,H172*($D$10/Details!$B$6),IF(H172&lt;$H$8,H172,$H$8)))</f>
        <v>49918.994348474749</v>
      </c>
      <c r="E173" s="41">
        <f t="shared" ca="1" si="7"/>
        <v>20707.492220211767</v>
      </c>
      <c r="F173" s="41">
        <f ca="1">IF(B173="","",$D$10/Details!$B$6*H172)</f>
        <v>29211.502128262982</v>
      </c>
      <c r="G173" s="41"/>
      <c r="H173" s="41">
        <f t="shared" ca="1" si="8"/>
        <v>3317749.8938669865</v>
      </c>
    </row>
    <row r="174" spans="2:8" ht="18">
      <c r="B174" s="39">
        <f t="shared" ca="1" si="6"/>
        <v>141</v>
      </c>
      <c r="C174" s="40">
        <f ca="1">IF(B173:B539&lt;&gt;"",IF(Details!$B$6=26,IF(B174=1,$D$13,C173+14),IF(Details!$B$6=52,IF(B174=1,$D$13,C173+7),DATE(YEAR($D$13),MONTH($D$13)+(B174-1)*Details!$B$7,IF(Details!$B$6=24,IF(1-MOD(B174,2)=1,DAY($D$13)+14,DAY($D$13)),DAY($D$13))))),"")</f>
        <v>50072</v>
      </c>
      <c r="D174" s="41">
        <f ca="1">IF(B174="","",IF(B174&lt;=$D$14*Details!$B$6,H173*($D$10/Details!$B$6),IF(H173&lt;$H$8,H173,$H$8)))</f>
        <v>49918.994348474749</v>
      </c>
      <c r="E174" s="41">
        <f t="shared" ca="1" si="7"/>
        <v>20888.68277713862</v>
      </c>
      <c r="F174" s="41">
        <f ca="1">IF(B174="","",$D$10/Details!$B$6*H173)</f>
        <v>29030.311571336129</v>
      </c>
      <c r="G174" s="41"/>
      <c r="H174" s="41">
        <f t="shared" ca="1" si="8"/>
        <v>3296861.2110898481</v>
      </c>
    </row>
    <row r="175" spans="2:8" ht="18">
      <c r="B175" s="39">
        <f t="shared" ca="1" si="6"/>
        <v>142</v>
      </c>
      <c r="C175" s="40">
        <f ca="1">IF(B174:B540&lt;&gt;"",IF(Details!$B$6=26,IF(B175=1,$D$13,C174+14),IF(Details!$B$6=52,IF(B175=1,$D$13,C174+7),DATE(YEAR($D$13),MONTH($D$13)+(B175-1)*Details!$B$7,IF(Details!$B$6=24,IF(1-MOD(B175,2)=1,DAY($D$13)+14,DAY($D$13)),DAY($D$13))))),"")</f>
        <v>50100</v>
      </c>
      <c r="D175" s="41">
        <f ca="1">IF(B175="","",IF(B175&lt;=$D$14*Details!$B$6,H174*($D$10/Details!$B$6),IF(H174&lt;$H$8,H174,$H$8)))</f>
        <v>49918.994348474749</v>
      </c>
      <c r="E175" s="41">
        <f t="shared" ca="1" si="7"/>
        <v>21071.458751438582</v>
      </c>
      <c r="F175" s="41">
        <f ca="1">IF(B175="","",$D$10/Details!$B$6*H174)</f>
        <v>28847.535597036167</v>
      </c>
      <c r="G175" s="41"/>
      <c r="H175" s="41">
        <f t="shared" ca="1" si="8"/>
        <v>3275789.7523384094</v>
      </c>
    </row>
    <row r="176" spans="2:8" ht="18">
      <c r="B176" s="39">
        <f t="shared" ca="1" si="6"/>
        <v>143</v>
      </c>
      <c r="C176" s="40">
        <f ca="1">IF(B175:B541&lt;&gt;"",IF(Details!$B$6=26,IF(B176=1,$D$13,C175+14),IF(Details!$B$6=52,IF(B176=1,$D$13,C175+7),DATE(YEAR($D$13),MONTH($D$13)+(B176-1)*Details!$B$7,IF(Details!$B$6=24,IF(1-MOD(B176,2)=1,DAY($D$13)+14,DAY($D$13)),DAY($D$13))))),"")</f>
        <v>50131</v>
      </c>
      <c r="D176" s="41">
        <f ca="1">IF(B176="","",IF(B176&lt;=$D$14*Details!$B$6,H175*($D$10/Details!$B$6),IF(H175&lt;$H$8,H175,$H$8)))</f>
        <v>49918.994348474749</v>
      </c>
      <c r="E176" s="41">
        <f t="shared" ca="1" si="7"/>
        <v>21255.834015513668</v>
      </c>
      <c r="F176" s="41">
        <f ca="1">IF(B176="","",$D$10/Details!$B$6*H175)</f>
        <v>28663.160332961081</v>
      </c>
      <c r="G176" s="41"/>
      <c r="H176" s="41">
        <f t="shared" ca="1" si="8"/>
        <v>3254533.9183228957</v>
      </c>
    </row>
    <row r="177" spans="2:8" ht="18">
      <c r="B177" s="39">
        <f t="shared" ca="1" si="6"/>
        <v>144</v>
      </c>
      <c r="C177" s="40">
        <f ca="1">IF(B176:B542&lt;&gt;"",IF(Details!$B$6=26,IF(B177=1,$D$13,C176+14),IF(Details!$B$6=52,IF(B177=1,$D$13,C176+7),DATE(YEAR($D$13),MONTH($D$13)+(B177-1)*Details!$B$7,IF(Details!$B$6=24,IF(1-MOD(B177,2)=1,DAY($D$13)+14,DAY($D$13)),DAY($D$13))))),"")</f>
        <v>50161</v>
      </c>
      <c r="D177" s="41">
        <f ca="1">IF(B177="","",IF(B177&lt;=$D$14*Details!$B$6,H176*($D$10/Details!$B$6),IF(H176&lt;$H$8,H176,$H$8)))</f>
        <v>49918.994348474749</v>
      </c>
      <c r="E177" s="41">
        <f t="shared" ca="1" si="7"/>
        <v>21441.822563149413</v>
      </c>
      <c r="F177" s="41">
        <f ca="1">IF(B177="","",$D$10/Details!$B$6*H176)</f>
        <v>28477.171785325336</v>
      </c>
      <c r="G177" s="41"/>
      <c r="H177" s="41">
        <f t="shared" ca="1" si="8"/>
        <v>3233092.0957597462</v>
      </c>
    </row>
    <row r="178" spans="2:8" ht="18">
      <c r="B178" s="39">
        <f t="shared" ca="1" si="6"/>
        <v>145</v>
      </c>
      <c r="C178" s="40">
        <f ca="1">IF(B177:B543&lt;&gt;"",IF(Details!$B$6=26,IF(B178=1,$D$13,C177+14),IF(Details!$B$6=52,IF(B178=1,$D$13,C177+7),DATE(YEAR($D$13),MONTH($D$13)+(B178-1)*Details!$B$7,IF(Details!$B$6=24,IF(1-MOD(B178,2)=1,DAY($D$13)+14,DAY($D$13)),DAY($D$13))))),"")</f>
        <v>50192</v>
      </c>
      <c r="D178" s="41">
        <f ca="1">IF(B178="","",IF(B178&lt;=$D$14*Details!$B$6,H177*($D$10/Details!$B$6),IF(H177&lt;$H$8,H177,$H$8)))</f>
        <v>49918.994348474749</v>
      </c>
      <c r="E178" s="41">
        <f t="shared" ca="1" si="7"/>
        <v>21629.438510576972</v>
      </c>
      <c r="F178" s="41">
        <f ca="1">IF(B178="","",$D$10/Details!$B$6*H177)</f>
        <v>28289.555837897777</v>
      </c>
      <c r="G178" s="41"/>
      <c r="H178" s="41">
        <f t="shared" ca="1" si="8"/>
        <v>3211462.657249169</v>
      </c>
    </row>
    <row r="179" spans="2:8" ht="18">
      <c r="B179" s="39">
        <f t="shared" ca="1" si="6"/>
        <v>146</v>
      </c>
      <c r="C179" s="40">
        <f ca="1">IF(B178:B544&lt;&gt;"",IF(Details!$B$6=26,IF(B179=1,$D$13,C178+14),IF(Details!$B$6=52,IF(B179=1,$D$13,C178+7),DATE(YEAR($D$13),MONTH($D$13)+(B179-1)*Details!$B$7,IF(Details!$B$6=24,IF(1-MOD(B179,2)=1,DAY($D$13)+14,DAY($D$13)),DAY($D$13))))),"")</f>
        <v>50222</v>
      </c>
      <c r="D179" s="41">
        <f ca="1">IF(B179="","",IF(B179&lt;=$D$14*Details!$B$6,H178*($D$10/Details!$B$6),IF(H178&lt;$H$8,H178,$H$8)))</f>
        <v>49918.994348474749</v>
      </c>
      <c r="E179" s="41">
        <f t="shared" ca="1" si="7"/>
        <v>21818.696097544525</v>
      </c>
      <c r="F179" s="41">
        <f ca="1">IF(B179="","",$D$10/Details!$B$6*H178)</f>
        <v>28100.298250930224</v>
      </c>
      <c r="G179" s="41"/>
      <c r="H179" s="41">
        <f t="shared" ca="1" si="8"/>
        <v>3189643.9611516246</v>
      </c>
    </row>
    <row r="180" spans="2:8" ht="18">
      <c r="B180" s="39">
        <f t="shared" ca="1" si="6"/>
        <v>147</v>
      </c>
      <c r="C180" s="40">
        <f ca="1">IF(B179:B545&lt;&gt;"",IF(Details!$B$6=26,IF(B180=1,$D$13,C179+14),IF(Details!$B$6=52,IF(B180=1,$D$13,C179+7),DATE(YEAR($D$13),MONTH($D$13)+(B180-1)*Details!$B$7,IF(Details!$B$6=24,IF(1-MOD(B180,2)=1,DAY($D$13)+14,DAY($D$13)),DAY($D$13))))),"")</f>
        <v>50253</v>
      </c>
      <c r="D180" s="41">
        <f ca="1">IF(B180="","",IF(B180&lt;=$D$14*Details!$B$6,H179*($D$10/Details!$B$6),IF(H179&lt;$H$8,H179,$H$8)))</f>
        <v>49918.994348474749</v>
      </c>
      <c r="E180" s="41">
        <f t="shared" ca="1" si="7"/>
        <v>22009.609688398035</v>
      </c>
      <c r="F180" s="41">
        <f ca="1">IF(B180="","",$D$10/Details!$B$6*H179)</f>
        <v>27909.384660076714</v>
      </c>
      <c r="G180" s="41"/>
      <c r="H180" s="41">
        <f t="shared" ca="1" si="8"/>
        <v>3167634.3514632266</v>
      </c>
    </row>
    <row r="181" spans="2:8" ht="18">
      <c r="B181" s="39">
        <f t="shared" ca="1" si="6"/>
        <v>148</v>
      </c>
      <c r="C181" s="40">
        <f ca="1">IF(B180:B546&lt;&gt;"",IF(Details!$B$6=26,IF(B181=1,$D$13,C180+14),IF(Details!$B$6=52,IF(B181=1,$D$13,C180+7),DATE(YEAR($D$13),MONTH($D$13)+(B181-1)*Details!$B$7,IF(Details!$B$6=24,IF(1-MOD(B181,2)=1,DAY($D$13)+14,DAY($D$13)),DAY($D$13))))),"")</f>
        <v>50284</v>
      </c>
      <c r="D181" s="41">
        <f ca="1">IF(B181="","",IF(B181&lt;=$D$14*Details!$B$6,H180*($D$10/Details!$B$6),IF(H180&lt;$H$8,H180,$H$8)))</f>
        <v>49918.994348474749</v>
      </c>
      <c r="E181" s="41">
        <f t="shared" ca="1" si="7"/>
        <v>22202.193773171519</v>
      </c>
      <c r="F181" s="41">
        <f ca="1">IF(B181="","",$D$10/Details!$B$6*H180)</f>
        <v>27716.80057530323</v>
      </c>
      <c r="G181" s="41"/>
      <c r="H181" s="41">
        <f t="shared" ca="1" si="8"/>
        <v>3145432.1576900552</v>
      </c>
    </row>
    <row r="182" spans="2:8" ht="18">
      <c r="B182" s="39">
        <f t="shared" ca="1" si="6"/>
        <v>149</v>
      </c>
      <c r="C182" s="40">
        <f ca="1">IF(B181:B547&lt;&gt;"",IF(Details!$B$6=26,IF(B182=1,$D$13,C181+14),IF(Details!$B$6=52,IF(B182=1,$D$13,C181+7),DATE(YEAR($D$13),MONTH($D$13)+(B182-1)*Details!$B$7,IF(Details!$B$6=24,IF(1-MOD(B182,2)=1,DAY($D$13)+14,DAY($D$13)),DAY($D$13))))),"")</f>
        <v>50314</v>
      </c>
      <c r="D182" s="41">
        <f ca="1">IF(B182="","",IF(B182&lt;=$D$14*Details!$B$6,H181*($D$10/Details!$B$6),IF(H181&lt;$H$8,H181,$H$8)))</f>
        <v>49918.994348474749</v>
      </c>
      <c r="E182" s="41">
        <f t="shared" ca="1" si="7"/>
        <v>22396.46296868677</v>
      </c>
      <c r="F182" s="41">
        <f ca="1">IF(B182="","",$D$10/Details!$B$6*H181)</f>
        <v>27522.531379787979</v>
      </c>
      <c r="G182" s="41"/>
      <c r="H182" s="41">
        <f t="shared" ca="1" si="8"/>
        <v>3123035.6947213686</v>
      </c>
    </row>
    <row r="183" spans="2:8" ht="18">
      <c r="B183" s="39">
        <f t="shared" ca="1" si="6"/>
        <v>150</v>
      </c>
      <c r="C183" s="40">
        <f ca="1">IF(B182:B548&lt;&gt;"",IF(Details!$B$6=26,IF(B183=1,$D$13,C182+14),IF(Details!$B$6=52,IF(B183=1,$D$13,C182+7),DATE(YEAR($D$13),MONTH($D$13)+(B183-1)*Details!$B$7,IF(Details!$B$6=24,IF(1-MOD(B183,2)=1,DAY($D$13)+14,DAY($D$13)),DAY($D$13))))),"")</f>
        <v>50345</v>
      </c>
      <c r="D183" s="41">
        <f ca="1">IF(B183="","",IF(B183&lt;=$D$14*Details!$B$6,H182*($D$10/Details!$B$6),IF(H182&lt;$H$8,H182,$H$8)))</f>
        <v>49918.994348474749</v>
      </c>
      <c r="E183" s="41">
        <f t="shared" ca="1" si="7"/>
        <v>22592.432019662778</v>
      </c>
      <c r="F183" s="41">
        <f ca="1">IF(B183="","",$D$10/Details!$B$6*H182)</f>
        <v>27326.562328811971</v>
      </c>
      <c r="G183" s="41"/>
      <c r="H183" s="41">
        <f t="shared" ca="1" si="8"/>
        <v>3100443.262701706</v>
      </c>
    </row>
    <row r="184" spans="2:8" ht="18">
      <c r="B184" s="39">
        <f t="shared" ca="1" si="6"/>
        <v>151</v>
      </c>
      <c r="C184" s="40">
        <f ca="1">IF(B183:B549&lt;&gt;"",IF(Details!$B$6=26,IF(B184=1,$D$13,C183+14),IF(Details!$B$6=52,IF(B184=1,$D$13,C183+7),DATE(YEAR($D$13),MONTH($D$13)+(B184-1)*Details!$B$7,IF(Details!$B$6=24,IF(1-MOD(B184,2)=1,DAY($D$13)+14,DAY($D$13)),DAY($D$13))))),"")</f>
        <v>50375</v>
      </c>
      <c r="D184" s="41">
        <f ca="1">IF(B184="","",IF(B184&lt;=$D$14*Details!$B$6,H183*($D$10/Details!$B$6),IF(H183&lt;$H$8,H183,$H$8)))</f>
        <v>49918.994348474749</v>
      </c>
      <c r="E184" s="41">
        <f t="shared" ca="1" si="7"/>
        <v>22790.115799834824</v>
      </c>
      <c r="F184" s="41">
        <f ca="1">IF(B184="","",$D$10/Details!$B$6*H183)</f>
        <v>27128.878548639925</v>
      </c>
      <c r="G184" s="41"/>
      <c r="H184" s="41">
        <f t="shared" ca="1" si="8"/>
        <v>3077653.1469018711</v>
      </c>
    </row>
    <row r="185" spans="2:8" ht="18">
      <c r="B185" s="39">
        <f t="shared" ca="1" si="6"/>
        <v>152</v>
      </c>
      <c r="C185" s="40">
        <f ca="1">IF(B184:B550&lt;&gt;"",IF(Details!$B$6=26,IF(B185=1,$D$13,C184+14),IF(Details!$B$6=52,IF(B185=1,$D$13,C184+7),DATE(YEAR($D$13),MONTH($D$13)+(B185-1)*Details!$B$7,IF(Details!$B$6=24,IF(1-MOD(B185,2)=1,DAY($D$13)+14,DAY($D$13)),DAY($D$13))))),"")</f>
        <v>50406</v>
      </c>
      <c r="D185" s="41">
        <f ca="1">IF(B185="","",IF(B185&lt;=$D$14*Details!$B$6,H184*($D$10/Details!$B$6),IF(H184&lt;$H$8,H184,$H$8)))</f>
        <v>49918.994348474749</v>
      </c>
      <c r="E185" s="41">
        <f t="shared" ca="1" si="7"/>
        <v>22989.529313083382</v>
      </c>
      <c r="F185" s="41">
        <f ca="1">IF(B185="","",$D$10/Details!$B$6*H184)</f>
        <v>26929.465035391368</v>
      </c>
      <c r="G185" s="41"/>
      <c r="H185" s="41">
        <f t="shared" ca="1" si="8"/>
        <v>3054663.6175887878</v>
      </c>
    </row>
    <row r="186" spans="2:8" ht="18">
      <c r="B186" s="39">
        <f t="shared" ca="1" si="6"/>
        <v>153</v>
      </c>
      <c r="C186" s="40">
        <f ca="1">IF(B185:B551&lt;&gt;"",IF(Details!$B$6=26,IF(B186=1,$D$13,C185+14),IF(Details!$B$6=52,IF(B186=1,$D$13,C185+7),DATE(YEAR($D$13),MONTH($D$13)+(B186-1)*Details!$B$7,IF(Details!$B$6=24,IF(1-MOD(B186,2)=1,DAY($D$13)+14,DAY($D$13)),DAY($D$13))))),"")</f>
        <v>50437</v>
      </c>
      <c r="D186" s="41">
        <f ca="1">IF(B186="","",IF(B186&lt;=$D$14*Details!$B$6,H185*($D$10/Details!$B$6),IF(H185&lt;$H$8,H185,$H$8)))</f>
        <v>49918.994348474749</v>
      </c>
      <c r="E186" s="41">
        <f t="shared" ca="1" si="7"/>
        <v>23190.687694572858</v>
      </c>
      <c r="F186" s="41">
        <f ca="1">IF(B186="","",$D$10/Details!$B$6*H185)</f>
        <v>26728.306653901891</v>
      </c>
      <c r="G186" s="41"/>
      <c r="H186" s="41">
        <f t="shared" ca="1" si="8"/>
        <v>3031472.929894215</v>
      </c>
    </row>
    <row r="187" spans="2:8" ht="18">
      <c r="B187" s="39">
        <f t="shared" ca="1" si="6"/>
        <v>154</v>
      </c>
      <c r="C187" s="40">
        <f ca="1">IF(B186:B552&lt;&gt;"",IF(Details!$B$6=26,IF(B187=1,$D$13,C186+14),IF(Details!$B$6=52,IF(B187=1,$D$13,C186+7),DATE(YEAR($D$13),MONTH($D$13)+(B187-1)*Details!$B$7,IF(Details!$B$6=24,IF(1-MOD(B187,2)=1,DAY($D$13)+14,DAY($D$13)),DAY($D$13))))),"")</f>
        <v>50465</v>
      </c>
      <c r="D187" s="41">
        <f ca="1">IF(B187="","",IF(B187&lt;=$D$14*Details!$B$6,H186*($D$10/Details!$B$6),IF(H186&lt;$H$8,H186,$H$8)))</f>
        <v>49918.994348474749</v>
      </c>
      <c r="E187" s="41">
        <f t="shared" ca="1" si="7"/>
        <v>23393.606211900373</v>
      </c>
      <c r="F187" s="41">
        <f ca="1">IF(B187="","",$D$10/Details!$B$6*H186)</f>
        <v>26525.388136574376</v>
      </c>
      <c r="G187" s="41"/>
      <c r="H187" s="41">
        <f t="shared" ca="1" si="8"/>
        <v>3008079.3236823147</v>
      </c>
    </row>
    <row r="188" spans="2:8" ht="18">
      <c r="B188" s="39">
        <f t="shared" ca="1" si="6"/>
        <v>155</v>
      </c>
      <c r="C188" s="40">
        <f ca="1">IF(B187:B553&lt;&gt;"",IF(Details!$B$6=26,IF(B188=1,$D$13,C187+14),IF(Details!$B$6=52,IF(B188=1,$D$13,C187+7),DATE(YEAR($D$13),MONTH($D$13)+(B188-1)*Details!$B$7,IF(Details!$B$6=24,IF(1-MOD(B188,2)=1,DAY($D$13)+14,DAY($D$13)),DAY($D$13))))),"")</f>
        <v>50496</v>
      </c>
      <c r="D188" s="41">
        <f ca="1">IF(B188="","",IF(B188&lt;=$D$14*Details!$B$6,H187*($D$10/Details!$B$6),IF(H187&lt;$H$8,H187,$H$8)))</f>
        <v>49918.994348474749</v>
      </c>
      <c r="E188" s="41">
        <f t="shared" ca="1" si="7"/>
        <v>23598.300266254497</v>
      </c>
      <c r="F188" s="41">
        <f ca="1">IF(B188="","",$D$10/Details!$B$6*H187)</f>
        <v>26320.694082220252</v>
      </c>
      <c r="G188" s="41"/>
      <c r="H188" s="41">
        <f t="shared" ca="1" si="8"/>
        <v>2984481.02341606</v>
      </c>
    </row>
    <row r="189" spans="2:8" ht="18">
      <c r="B189" s="39">
        <f t="shared" ca="1" si="6"/>
        <v>156</v>
      </c>
      <c r="C189" s="40">
        <f ca="1">IF(B188:B554&lt;&gt;"",IF(Details!$B$6=26,IF(B189=1,$D$13,C188+14),IF(Details!$B$6=52,IF(B189=1,$D$13,C188+7),DATE(YEAR($D$13),MONTH($D$13)+(B189-1)*Details!$B$7,IF(Details!$B$6=24,IF(1-MOD(B189,2)=1,DAY($D$13)+14,DAY($D$13)),DAY($D$13))))),"")</f>
        <v>50526</v>
      </c>
      <c r="D189" s="41">
        <f ca="1">IF(B189="","",IF(B189&lt;=$D$14*Details!$B$6,H188*($D$10/Details!$B$6),IF(H188&lt;$H$8,H188,$H$8)))</f>
        <v>49918.994348474749</v>
      </c>
      <c r="E189" s="41">
        <f t="shared" ca="1" si="7"/>
        <v>23804.785393584225</v>
      </c>
      <c r="F189" s="41">
        <f ca="1">IF(B189="","",$D$10/Details!$B$6*H188)</f>
        <v>26114.208954890524</v>
      </c>
      <c r="G189" s="41"/>
      <c r="H189" s="41">
        <f t="shared" ca="1" si="8"/>
        <v>2960676.238022476</v>
      </c>
    </row>
    <row r="190" spans="2:8" ht="18">
      <c r="B190" s="39">
        <f t="shared" ca="1" si="6"/>
        <v>157</v>
      </c>
      <c r="C190" s="40">
        <f ca="1">IF(B189:B555&lt;&gt;"",IF(Details!$B$6=26,IF(B190=1,$D$13,C189+14),IF(Details!$B$6=52,IF(B190=1,$D$13,C189+7),DATE(YEAR($D$13),MONTH($D$13)+(B190-1)*Details!$B$7,IF(Details!$B$6=24,IF(1-MOD(B190,2)=1,DAY($D$13)+14,DAY($D$13)),DAY($D$13))))),"")</f>
        <v>50557</v>
      </c>
      <c r="D190" s="41">
        <f ca="1">IF(B190="","",IF(B190&lt;=$D$14*Details!$B$6,H189*($D$10/Details!$B$6),IF(H189&lt;$H$8,H189,$H$8)))</f>
        <v>49918.994348474749</v>
      </c>
      <c r="E190" s="41">
        <f t="shared" ca="1" si="7"/>
        <v>24013.077265778087</v>
      </c>
      <c r="F190" s="41">
        <f ca="1">IF(B190="","",$D$10/Details!$B$6*H189)</f>
        <v>25905.917082696662</v>
      </c>
      <c r="G190" s="41"/>
      <c r="H190" s="41">
        <f t="shared" ca="1" si="8"/>
        <v>2936663.1607566979</v>
      </c>
    </row>
    <row r="191" spans="2:8" ht="18">
      <c r="B191" s="39">
        <f t="shared" ca="1" si="6"/>
        <v>158</v>
      </c>
      <c r="C191" s="40">
        <f ca="1">IF(B190:B556&lt;&gt;"",IF(Details!$B$6=26,IF(B191=1,$D$13,C190+14),IF(Details!$B$6=52,IF(B191=1,$D$13,C190+7),DATE(YEAR($D$13),MONTH($D$13)+(B191-1)*Details!$B$7,IF(Details!$B$6=24,IF(1-MOD(B191,2)=1,DAY($D$13)+14,DAY($D$13)),DAY($D$13))))),"")</f>
        <v>50587</v>
      </c>
      <c r="D191" s="41">
        <f ca="1">IF(B191="","",IF(B191&lt;=$D$14*Details!$B$6,H190*($D$10/Details!$B$6),IF(H190&lt;$H$8,H190,$H$8)))</f>
        <v>49918.994348474749</v>
      </c>
      <c r="E191" s="41">
        <f t="shared" ca="1" si="7"/>
        <v>24223.191691853644</v>
      </c>
      <c r="F191" s="41">
        <f ca="1">IF(B191="","",$D$10/Details!$B$6*H190)</f>
        <v>25695.802656621105</v>
      </c>
      <c r="G191" s="41"/>
      <c r="H191" s="41">
        <f t="shared" ca="1" si="8"/>
        <v>2912439.9690648443</v>
      </c>
    </row>
    <row r="192" spans="2:8" ht="18">
      <c r="B192" s="39">
        <f t="shared" ca="1" si="6"/>
        <v>159</v>
      </c>
      <c r="C192" s="40">
        <f ca="1">IF(B191:B557&lt;&gt;"",IF(Details!$B$6=26,IF(B192=1,$D$13,C191+14),IF(Details!$B$6=52,IF(B192=1,$D$13,C191+7),DATE(YEAR($D$13),MONTH($D$13)+(B192-1)*Details!$B$7,IF(Details!$B$6=24,IF(1-MOD(B192,2)=1,DAY($D$13)+14,DAY($D$13)),DAY($D$13))))),"")</f>
        <v>50618</v>
      </c>
      <c r="D192" s="41">
        <f ca="1">IF(B192="","",IF(B192&lt;=$D$14*Details!$B$6,H191*($D$10/Details!$B$6),IF(H191&lt;$H$8,H191,$H$8)))</f>
        <v>49918.994348474749</v>
      </c>
      <c r="E192" s="41">
        <f t="shared" ca="1" si="7"/>
        <v>24435.144619157363</v>
      </c>
      <c r="F192" s="41">
        <f ca="1">IF(B192="","",$D$10/Details!$B$6*H191)</f>
        <v>25483.849729317386</v>
      </c>
      <c r="G192" s="41"/>
      <c r="H192" s="41">
        <f t="shared" ca="1" si="8"/>
        <v>2888004.8244456868</v>
      </c>
    </row>
    <row r="193" spans="2:8" ht="18">
      <c r="B193" s="39">
        <f t="shared" ca="1" si="6"/>
        <v>160</v>
      </c>
      <c r="C193" s="40">
        <f ca="1">IF(B192:B558&lt;&gt;"",IF(Details!$B$6=26,IF(B193=1,$D$13,C192+14),IF(Details!$B$6=52,IF(B193=1,$D$13,C192+7),DATE(YEAR($D$13),MONTH($D$13)+(B193-1)*Details!$B$7,IF(Details!$B$6=24,IF(1-MOD(B193,2)=1,DAY($D$13)+14,DAY($D$13)),DAY($D$13))))),"")</f>
        <v>50649</v>
      </c>
      <c r="D193" s="41">
        <f ca="1">IF(B193="","",IF(B193&lt;=$D$14*Details!$B$6,H192*($D$10/Details!$B$6),IF(H192&lt;$H$8,H192,$H$8)))</f>
        <v>49918.994348474749</v>
      </c>
      <c r="E193" s="41">
        <f t="shared" ca="1" si="7"/>
        <v>24648.952134574993</v>
      </c>
      <c r="F193" s="41">
        <f ca="1">IF(B193="","",$D$10/Details!$B$6*H192)</f>
        <v>25270.042213899756</v>
      </c>
      <c r="G193" s="41"/>
      <c r="H193" s="41">
        <f t="shared" ca="1" si="8"/>
        <v>2863355.872311112</v>
      </c>
    </row>
    <row r="194" spans="2:8" ht="18">
      <c r="B194" s="39">
        <f t="shared" ca="1" si="6"/>
        <v>161</v>
      </c>
      <c r="C194" s="40">
        <f ca="1">IF(B193:B559&lt;&gt;"",IF(Details!$B$6=26,IF(B194=1,$D$13,C193+14),IF(Details!$B$6=52,IF(B194=1,$D$13,C193+7),DATE(YEAR($D$13),MONTH($D$13)+(B194-1)*Details!$B$7,IF(Details!$B$6=24,IF(1-MOD(B194,2)=1,DAY($D$13)+14,DAY($D$13)),DAY($D$13))))),"")</f>
        <v>50679</v>
      </c>
      <c r="D194" s="41">
        <f ca="1">IF(B194="","",IF(B194&lt;=$D$14*Details!$B$6,H193*($D$10/Details!$B$6),IF(H193&lt;$H$8,H193,$H$8)))</f>
        <v>49918.994348474749</v>
      </c>
      <c r="E194" s="41">
        <f t="shared" ca="1" si="7"/>
        <v>24864.630465752522</v>
      </c>
      <c r="F194" s="41">
        <f ca="1">IF(B194="","",$D$10/Details!$B$6*H193)</f>
        <v>25054.363882722228</v>
      </c>
      <c r="G194" s="41"/>
      <c r="H194" s="41">
        <f t="shared" ca="1" si="8"/>
        <v>2838491.2418453596</v>
      </c>
    </row>
    <row r="195" spans="2:8" ht="18">
      <c r="B195" s="39">
        <f t="shared" ca="1" si="6"/>
        <v>162</v>
      </c>
      <c r="C195" s="40">
        <f ca="1">IF(B194:B560&lt;&gt;"",IF(Details!$B$6=26,IF(B195=1,$D$13,C194+14),IF(Details!$B$6=52,IF(B195=1,$D$13,C194+7),DATE(YEAR($D$13),MONTH($D$13)+(B195-1)*Details!$B$7,IF(Details!$B$6=24,IF(1-MOD(B195,2)=1,DAY($D$13)+14,DAY($D$13)),DAY($D$13))))),"")</f>
        <v>50710</v>
      </c>
      <c r="D195" s="41">
        <f ca="1">IF(B195="","",IF(B195&lt;=$D$14*Details!$B$6,H194*($D$10/Details!$B$6),IF(H194&lt;$H$8,H194,$H$8)))</f>
        <v>49918.994348474749</v>
      </c>
      <c r="E195" s="41">
        <f t="shared" ca="1" si="7"/>
        <v>25082.195982327856</v>
      </c>
      <c r="F195" s="41">
        <f ca="1">IF(B195="","",$D$10/Details!$B$6*H194)</f>
        <v>24836.798366146893</v>
      </c>
      <c r="G195" s="41"/>
      <c r="H195" s="41">
        <f t="shared" ca="1" si="8"/>
        <v>2813409.0458630319</v>
      </c>
    </row>
    <row r="196" spans="2:8" ht="18">
      <c r="B196" s="39">
        <f t="shared" ca="1" si="6"/>
        <v>163</v>
      </c>
      <c r="C196" s="40">
        <f ca="1">IF(B195:B561&lt;&gt;"",IF(Details!$B$6=26,IF(B196=1,$D$13,C195+14),IF(Details!$B$6=52,IF(B196=1,$D$13,C195+7),DATE(YEAR($D$13),MONTH($D$13)+(B196-1)*Details!$B$7,IF(Details!$B$6=24,IF(1-MOD(B196,2)=1,DAY($D$13)+14,DAY($D$13)),DAY($D$13))))),"")</f>
        <v>50740</v>
      </c>
      <c r="D196" s="41">
        <f ca="1">IF(B196="","",IF(B196&lt;=$D$14*Details!$B$6,H195*($D$10/Details!$B$6),IF(H195&lt;$H$8,H195,$H$8)))</f>
        <v>49918.994348474749</v>
      </c>
      <c r="E196" s="41">
        <f t="shared" ca="1" si="7"/>
        <v>25301.665197173224</v>
      </c>
      <c r="F196" s="41">
        <f ca="1">IF(B196="","",$D$10/Details!$B$6*H195)</f>
        <v>24617.329151301525</v>
      </c>
      <c r="G196" s="41"/>
      <c r="H196" s="41">
        <f t="shared" ca="1" si="8"/>
        <v>2788107.3806658587</v>
      </c>
    </row>
    <row r="197" spans="2:8" ht="18">
      <c r="B197" s="39">
        <f t="shared" ca="1" si="6"/>
        <v>164</v>
      </c>
      <c r="C197" s="40">
        <f ca="1">IF(B196:B562&lt;&gt;"",IF(Details!$B$6=26,IF(B197=1,$D$13,C196+14),IF(Details!$B$6=52,IF(B197=1,$D$13,C196+7),DATE(YEAR($D$13),MONTH($D$13)+(B197-1)*Details!$B$7,IF(Details!$B$6=24,IF(1-MOD(B197,2)=1,DAY($D$13)+14,DAY($D$13)),DAY($D$13))))),"")</f>
        <v>50771</v>
      </c>
      <c r="D197" s="41">
        <f ca="1">IF(B197="","",IF(B197&lt;=$D$14*Details!$B$6,H196*($D$10/Details!$B$6),IF(H196&lt;$H$8,H196,$H$8)))</f>
        <v>49918.994348474749</v>
      </c>
      <c r="E197" s="41">
        <f t="shared" ca="1" si="7"/>
        <v>25523.054767648489</v>
      </c>
      <c r="F197" s="41">
        <f ca="1">IF(B197="","",$D$10/Details!$B$6*H196)</f>
        <v>24395.93958082626</v>
      </c>
      <c r="G197" s="41"/>
      <c r="H197" s="41">
        <f t="shared" ca="1" si="8"/>
        <v>2762584.3258982101</v>
      </c>
    </row>
    <row r="198" spans="2:8" ht="18">
      <c r="B198" s="39">
        <f t="shared" ca="1" si="6"/>
        <v>165</v>
      </c>
      <c r="C198" s="40">
        <f ca="1">IF(B197:B563&lt;&gt;"",IF(Details!$B$6=26,IF(B198=1,$D$13,C197+14),IF(Details!$B$6=52,IF(B198=1,$D$13,C197+7),DATE(YEAR($D$13),MONTH($D$13)+(B198-1)*Details!$B$7,IF(Details!$B$6=24,IF(1-MOD(B198,2)=1,DAY($D$13)+14,DAY($D$13)),DAY($D$13))))),"")</f>
        <v>50802</v>
      </c>
      <c r="D198" s="41">
        <f ca="1">IF(B198="","",IF(B198&lt;=$D$14*Details!$B$6,H197*($D$10/Details!$B$6),IF(H197&lt;$H$8,H197,$H$8)))</f>
        <v>49918.994348474749</v>
      </c>
      <c r="E198" s="41">
        <f t="shared" ca="1" si="7"/>
        <v>25746.381496865415</v>
      </c>
      <c r="F198" s="41">
        <f ca="1">IF(B198="","",$D$10/Details!$B$6*H197)</f>
        <v>24172.612851609334</v>
      </c>
      <c r="G198" s="41"/>
      <c r="H198" s="41">
        <f t="shared" ca="1" si="8"/>
        <v>2736837.9444013448</v>
      </c>
    </row>
    <row r="199" spans="2:8" ht="18">
      <c r="B199" s="39">
        <f t="shared" ca="1" si="6"/>
        <v>166</v>
      </c>
      <c r="C199" s="40">
        <f ca="1">IF(B198:B564&lt;&gt;"",IF(Details!$B$6=26,IF(B199=1,$D$13,C198+14),IF(Details!$B$6=52,IF(B199=1,$D$13,C198+7),DATE(YEAR($D$13),MONTH($D$13)+(B199-1)*Details!$B$7,IF(Details!$B$6=24,IF(1-MOD(B199,2)=1,DAY($D$13)+14,DAY($D$13)),DAY($D$13))))),"")</f>
        <v>50830</v>
      </c>
      <c r="D199" s="41">
        <f ca="1">IF(B199="","",IF(B199&lt;=$D$14*Details!$B$6,H198*($D$10/Details!$B$6),IF(H198&lt;$H$8,H198,$H$8)))</f>
        <v>49918.994348474749</v>
      </c>
      <c r="E199" s="41">
        <f t="shared" ca="1" si="7"/>
        <v>25971.662334962984</v>
      </c>
      <c r="F199" s="41">
        <f ca="1">IF(B199="","",$D$10/Details!$B$6*H198)</f>
        <v>23947.332013511765</v>
      </c>
      <c r="G199" s="41"/>
      <c r="H199" s="41">
        <f t="shared" ca="1" si="8"/>
        <v>2710866.2820663815</v>
      </c>
    </row>
    <row r="200" spans="2:8" ht="18">
      <c r="B200" s="39">
        <f t="shared" ca="1" si="6"/>
        <v>167</v>
      </c>
      <c r="C200" s="40">
        <f ca="1">IF(B199:B565&lt;&gt;"",IF(Details!$B$6=26,IF(B200=1,$D$13,C199+14),IF(Details!$B$6=52,IF(B200=1,$D$13,C199+7),DATE(YEAR($D$13),MONTH($D$13)+(B200-1)*Details!$B$7,IF(Details!$B$6=24,IF(1-MOD(B200,2)=1,DAY($D$13)+14,DAY($D$13)),DAY($D$13))))),"")</f>
        <v>50861</v>
      </c>
      <c r="D200" s="41">
        <f ca="1">IF(B200="","",IF(B200&lt;=$D$14*Details!$B$6,H199*($D$10/Details!$B$6),IF(H199&lt;$H$8,H199,$H$8)))</f>
        <v>49918.994348474749</v>
      </c>
      <c r="E200" s="41">
        <f t="shared" ca="1" si="7"/>
        <v>26198.914380393911</v>
      </c>
      <c r="F200" s="41">
        <f ca="1">IF(B200="","",$D$10/Details!$B$6*H199)</f>
        <v>23720.079968080838</v>
      </c>
      <c r="G200" s="41"/>
      <c r="H200" s="41">
        <f t="shared" ca="1" si="8"/>
        <v>2684667.3676859876</v>
      </c>
    </row>
    <row r="201" spans="2:8" ht="18">
      <c r="B201" s="39">
        <f t="shared" ca="1" si="6"/>
        <v>168</v>
      </c>
      <c r="C201" s="40">
        <f ca="1">IF(B200:B566&lt;&gt;"",IF(Details!$B$6=26,IF(B201=1,$D$13,C200+14),IF(Details!$B$6=52,IF(B201=1,$D$13,C200+7),DATE(YEAR($D$13),MONTH($D$13)+(B201-1)*Details!$B$7,IF(Details!$B$6=24,IF(1-MOD(B201,2)=1,DAY($D$13)+14,DAY($D$13)),DAY($D$13))))),"")</f>
        <v>50891</v>
      </c>
      <c r="D201" s="41">
        <f ca="1">IF(B201="","",IF(B201&lt;=$D$14*Details!$B$6,H200*($D$10/Details!$B$6),IF(H200&lt;$H$8,H200,$H$8)))</f>
        <v>49918.994348474749</v>
      </c>
      <c r="E201" s="41">
        <f t="shared" ca="1" si="7"/>
        <v>26428.154881222359</v>
      </c>
      <c r="F201" s="41">
        <f ca="1">IF(B201="","",$D$10/Details!$B$6*H200)</f>
        <v>23490.83946725239</v>
      </c>
      <c r="G201" s="41"/>
      <c r="H201" s="41">
        <f t="shared" ca="1" si="8"/>
        <v>2658239.2128047654</v>
      </c>
    </row>
    <row r="202" spans="2:8" ht="18">
      <c r="B202" s="39">
        <f t="shared" ca="1" si="6"/>
        <v>169</v>
      </c>
      <c r="C202" s="40">
        <f ca="1">IF(B201:B567&lt;&gt;"",IF(Details!$B$6=26,IF(B202=1,$D$13,C201+14),IF(Details!$B$6=52,IF(B202=1,$D$13,C201+7),DATE(YEAR($D$13),MONTH($D$13)+(B202-1)*Details!$B$7,IF(Details!$B$6=24,IF(1-MOD(B202,2)=1,DAY($D$13)+14,DAY($D$13)),DAY($D$13))))),"")</f>
        <v>50922</v>
      </c>
      <c r="D202" s="41">
        <f ca="1">IF(B202="","",IF(B202&lt;=$D$14*Details!$B$6,H201*($D$10/Details!$B$6),IF(H201&lt;$H$8,H201,$H$8)))</f>
        <v>49918.994348474749</v>
      </c>
      <c r="E202" s="41">
        <f t="shared" ca="1" si="7"/>
        <v>26659.401236433056</v>
      </c>
      <c r="F202" s="41">
        <f ca="1">IF(B202="","",$D$10/Details!$B$6*H201)</f>
        <v>23259.593112041694</v>
      </c>
      <c r="G202" s="41"/>
      <c r="H202" s="41">
        <f t="shared" ca="1" si="8"/>
        <v>2631579.8115683324</v>
      </c>
    </row>
    <row r="203" spans="2:8" ht="18">
      <c r="B203" s="39">
        <f t="shared" ca="1" si="6"/>
        <v>170</v>
      </c>
      <c r="C203" s="40">
        <f ca="1">IF(B202:B568&lt;&gt;"",IF(Details!$B$6=26,IF(B203=1,$D$13,C202+14),IF(Details!$B$6=52,IF(B203=1,$D$13,C202+7),DATE(YEAR($D$13),MONTH($D$13)+(B203-1)*Details!$B$7,IF(Details!$B$6=24,IF(1-MOD(B203,2)=1,DAY($D$13)+14,DAY($D$13)),DAY($D$13))))),"")</f>
        <v>50952</v>
      </c>
      <c r="D203" s="41">
        <f ca="1">IF(B203="","",IF(B203&lt;=$D$14*Details!$B$6,H202*($D$10/Details!$B$6),IF(H202&lt;$H$8,H202,$H$8)))</f>
        <v>49918.994348474749</v>
      </c>
      <c r="E203" s="41">
        <f t="shared" ca="1" si="7"/>
        <v>26892.670997251844</v>
      </c>
      <c r="F203" s="41">
        <f ca="1">IF(B203="","",$D$10/Details!$B$6*H202)</f>
        <v>23026.323351222905</v>
      </c>
      <c r="G203" s="41"/>
      <c r="H203" s="41">
        <f t="shared" ca="1" si="8"/>
        <v>2604687.1405710806</v>
      </c>
    </row>
    <row r="204" spans="2:8" ht="18">
      <c r="B204" s="39">
        <f t="shared" ca="1" si="6"/>
        <v>171</v>
      </c>
      <c r="C204" s="40">
        <f ca="1">IF(B203:B569&lt;&gt;"",IF(Details!$B$6=26,IF(B204=1,$D$13,C203+14),IF(Details!$B$6=52,IF(B204=1,$D$13,C203+7),DATE(YEAR($D$13),MONTH($D$13)+(B204-1)*Details!$B$7,IF(Details!$B$6=24,IF(1-MOD(B204,2)=1,DAY($D$13)+14,DAY($D$13)),DAY($D$13))))),"")</f>
        <v>50983</v>
      </c>
      <c r="D204" s="41">
        <f ca="1">IF(B204="","",IF(B204&lt;=$D$14*Details!$B$6,H203*($D$10/Details!$B$6),IF(H203&lt;$H$8,H203,$H$8)))</f>
        <v>49918.994348474749</v>
      </c>
      <c r="E204" s="41">
        <f t="shared" ca="1" si="7"/>
        <v>27127.981868477797</v>
      </c>
      <c r="F204" s="41">
        <f ca="1">IF(B204="","",$D$10/Details!$B$6*H203)</f>
        <v>22791.012479996953</v>
      </c>
      <c r="G204" s="41"/>
      <c r="H204" s="41">
        <f t="shared" ca="1" si="8"/>
        <v>2577559.1587026026</v>
      </c>
    </row>
    <row r="205" spans="2:8" ht="18">
      <c r="B205" s="39">
        <f t="shared" ca="1" si="6"/>
        <v>172</v>
      </c>
      <c r="C205" s="40">
        <f ca="1">IF(B204:B570&lt;&gt;"",IF(Details!$B$6=26,IF(B205=1,$D$13,C204+14),IF(Details!$B$6=52,IF(B205=1,$D$13,C204+7),DATE(YEAR($D$13),MONTH($D$13)+(B205-1)*Details!$B$7,IF(Details!$B$6=24,IF(1-MOD(B205,2)=1,DAY($D$13)+14,DAY($D$13)),DAY($D$13))))),"")</f>
        <v>51014</v>
      </c>
      <c r="D205" s="41">
        <f ca="1">IF(B205="","",IF(B205&lt;=$D$14*Details!$B$6,H204*($D$10/Details!$B$6),IF(H204&lt;$H$8,H204,$H$8)))</f>
        <v>49918.994348474749</v>
      </c>
      <c r="E205" s="41">
        <f t="shared" ca="1" si="7"/>
        <v>27365.35170982698</v>
      </c>
      <c r="F205" s="41">
        <f ca="1">IF(B205="","",$D$10/Details!$B$6*H204)</f>
        <v>22553.642638647769</v>
      </c>
      <c r="G205" s="41"/>
      <c r="H205" s="41">
        <f t="shared" ca="1" si="8"/>
        <v>2550193.8069927758</v>
      </c>
    </row>
    <row r="206" spans="2:8" ht="18">
      <c r="B206" s="39">
        <f t="shared" ca="1" si="6"/>
        <v>173</v>
      </c>
      <c r="C206" s="40">
        <f ca="1">IF(B205:B571&lt;&gt;"",IF(Details!$B$6=26,IF(B206=1,$D$13,C205+14),IF(Details!$B$6=52,IF(B206=1,$D$13,C205+7),DATE(YEAR($D$13),MONTH($D$13)+(B206-1)*Details!$B$7,IF(Details!$B$6=24,IF(1-MOD(B206,2)=1,DAY($D$13)+14,DAY($D$13)),DAY($D$13))))),"")</f>
        <v>51044</v>
      </c>
      <c r="D206" s="41">
        <f ca="1">IF(B206="","",IF(B206&lt;=$D$14*Details!$B$6,H205*($D$10/Details!$B$6),IF(H205&lt;$H$8,H205,$H$8)))</f>
        <v>49918.994348474749</v>
      </c>
      <c r="E206" s="41">
        <f t="shared" ca="1" si="7"/>
        <v>27604.798537287963</v>
      </c>
      <c r="F206" s="41">
        <f ca="1">IF(B206="","",$D$10/Details!$B$6*H205)</f>
        <v>22314.195811186786</v>
      </c>
      <c r="G206" s="41"/>
      <c r="H206" s="41">
        <f t="shared" ca="1" si="8"/>
        <v>2522589.0084554879</v>
      </c>
    </row>
    <row r="207" spans="2:8" ht="18">
      <c r="B207" s="39">
        <f t="shared" ca="1" si="6"/>
        <v>174</v>
      </c>
      <c r="C207" s="40">
        <f ca="1">IF(B206:B572&lt;&gt;"",IF(Details!$B$6=26,IF(B207=1,$D$13,C206+14),IF(Details!$B$6=52,IF(B207=1,$D$13,C206+7),DATE(YEAR($D$13),MONTH($D$13)+(B207-1)*Details!$B$7,IF(Details!$B$6=24,IF(1-MOD(B207,2)=1,DAY($D$13)+14,DAY($D$13)),DAY($D$13))))),"")</f>
        <v>51075</v>
      </c>
      <c r="D207" s="41">
        <f ca="1">IF(B207="","",IF(B207&lt;=$D$14*Details!$B$6,H206*($D$10/Details!$B$6),IF(H206&lt;$H$8,H206,$H$8)))</f>
        <v>49918.994348474749</v>
      </c>
      <c r="E207" s="41">
        <f t="shared" ca="1" si="7"/>
        <v>27846.340524489231</v>
      </c>
      <c r="F207" s="41">
        <f ca="1">IF(B207="","",$D$10/Details!$B$6*H206)</f>
        <v>22072.653823985518</v>
      </c>
      <c r="G207" s="41"/>
      <c r="H207" s="41">
        <f t="shared" ca="1" si="8"/>
        <v>2494742.6679309988</v>
      </c>
    </row>
    <row r="208" spans="2:8" ht="18">
      <c r="B208" s="39">
        <f t="shared" ca="1" si="6"/>
        <v>175</v>
      </c>
      <c r="C208" s="40">
        <f ca="1">IF(B207:B573&lt;&gt;"",IF(Details!$B$6=26,IF(B208=1,$D$13,C207+14),IF(Details!$B$6=52,IF(B208=1,$D$13,C207+7),DATE(YEAR($D$13),MONTH($D$13)+(B208-1)*Details!$B$7,IF(Details!$B$6=24,IF(1-MOD(B208,2)=1,DAY($D$13)+14,DAY($D$13)),DAY($D$13))))),"")</f>
        <v>51105</v>
      </c>
      <c r="D208" s="41">
        <f ca="1">IF(B208="","",IF(B208&lt;=$D$14*Details!$B$6,H207*($D$10/Details!$B$6),IF(H207&lt;$H$8,H207,$H$8)))</f>
        <v>49918.994348474749</v>
      </c>
      <c r="E208" s="41">
        <f t="shared" ca="1" si="7"/>
        <v>28089.996004078512</v>
      </c>
      <c r="F208" s="41">
        <f ca="1">IF(B208="","",$D$10/Details!$B$6*H207)</f>
        <v>21828.998344396237</v>
      </c>
      <c r="G208" s="41"/>
      <c r="H208" s="41">
        <f t="shared" ca="1" si="8"/>
        <v>2466652.6719269203</v>
      </c>
    </row>
    <row r="209" spans="2:8 16384:16384" ht="18">
      <c r="B209" s="39">
        <f t="shared" ca="1" si="6"/>
        <v>176</v>
      </c>
      <c r="C209" s="40">
        <f ca="1">IF(B208:B574&lt;&gt;"",IF(Details!$B$6=26,IF(B209=1,$D$13,C208+14),IF(Details!$B$6=52,IF(B209=1,$D$13,C208+7),DATE(YEAR($D$13),MONTH($D$13)+(B209-1)*Details!$B$7,IF(Details!$B$6=24,IF(1-MOD(B209,2)=1,DAY($D$13)+14,DAY($D$13)),DAY($D$13))))),"")</f>
        <v>51136</v>
      </c>
      <c r="D209" s="41">
        <f ca="1">IF(B209="","",IF(B209&lt;=$D$14*Details!$B$6,H208*($D$10/Details!$B$6),IF(H208&lt;$H$8,H208,$H$8)))</f>
        <v>49918.994348474749</v>
      </c>
      <c r="E209" s="41">
        <f t="shared" ca="1" si="7"/>
        <v>28335.783469114198</v>
      </c>
      <c r="F209" s="41">
        <f ca="1">IF(B209="","",$D$10/Details!$B$6*H208)</f>
        <v>21583.210879360551</v>
      </c>
      <c r="G209" s="41"/>
      <c r="H209" s="41">
        <f t="shared" ca="1" si="8"/>
        <v>2438316.8884578063</v>
      </c>
    </row>
    <row r="210" spans="2:8 16384:16384" ht="18">
      <c r="B210" s="39">
        <f t="shared" ca="1" si="6"/>
        <v>177</v>
      </c>
      <c r="C210" s="40">
        <f ca="1">IF(B209:B575&lt;&gt;"",IF(Details!$B$6=26,IF(B210=1,$D$13,C209+14),IF(Details!$B$6=52,IF(B210=1,$D$13,C209+7),DATE(YEAR($D$13),MONTH($D$13)+(B210-1)*Details!$B$7,IF(Details!$B$6=24,IF(1-MOD(B210,2)=1,DAY($D$13)+14,DAY($D$13)),DAY($D$13))))),"")</f>
        <v>51167</v>
      </c>
      <c r="D210" s="41">
        <f ca="1">IF(B210="","",IF(B210&lt;=$D$14*Details!$B$6,H209*($D$10/Details!$B$6),IF(H209&lt;$H$8,H209,$H$8)))</f>
        <v>49918.994348474749</v>
      </c>
      <c r="E210" s="41">
        <f t="shared" ca="1" si="7"/>
        <v>28583.721574468946</v>
      </c>
      <c r="F210" s="41">
        <f ca="1">IF(B210="","",$D$10/Details!$B$6*H209)</f>
        <v>21335.272774005804</v>
      </c>
      <c r="G210" s="41"/>
      <c r="H210" s="41">
        <f t="shared" ca="1" si="8"/>
        <v>2409733.1668833373</v>
      </c>
    </row>
    <row r="211" spans="2:8 16384:16384" ht="18">
      <c r="B211" s="39">
        <f t="shared" ca="1" si="6"/>
        <v>178</v>
      </c>
      <c r="C211" s="40">
        <f ca="1">IF(B210:B576&lt;&gt;"",IF(Details!$B$6=26,IF(B211=1,$D$13,C210+14),IF(Details!$B$6=52,IF(B211=1,$D$13,C210+7),DATE(YEAR($D$13),MONTH($D$13)+(B211-1)*Details!$B$7,IF(Details!$B$6=24,IF(1-MOD(B211,2)=1,DAY($D$13)+14,DAY($D$13)),DAY($D$13))))),"")</f>
        <v>51196</v>
      </c>
      <c r="D211" s="41">
        <f ca="1">IF(B211="","",IF(B211&lt;=$D$14*Details!$B$6,H210*($D$10/Details!$B$6),IF(H210&lt;$H$8,H210,$H$8)))</f>
        <v>49918.994348474749</v>
      </c>
      <c r="E211" s="41">
        <f t="shared" ca="1" si="7"/>
        <v>28833.82913824555</v>
      </c>
      <c r="F211" s="41">
        <f ca="1">IF(B211="","",$D$10/Details!$B$6*H210)</f>
        <v>21085.165210229199</v>
      </c>
      <c r="G211" s="41"/>
      <c r="H211" s="41">
        <f t="shared" ca="1" si="8"/>
        <v>2380899.3377450919</v>
      </c>
    </row>
    <row r="212" spans="2:8 16384:16384" ht="18">
      <c r="B212" s="39">
        <f t="shared" ca="1" si="6"/>
        <v>179</v>
      </c>
      <c r="C212" s="40">
        <f ca="1">IF(B211:B577&lt;&gt;"",IF(Details!$B$6=26,IF(B212=1,$D$13,C211+14),IF(Details!$B$6=52,IF(B212=1,$D$13,C211+7),DATE(YEAR($D$13),MONTH($D$13)+(B212-1)*Details!$B$7,IF(Details!$B$6=24,IF(1-MOD(B212,2)=1,DAY($D$13)+14,DAY($D$13)),DAY($D$13))))),"")</f>
        <v>51227</v>
      </c>
      <c r="D212" s="41">
        <f ca="1">IF(B212="","",IF(B212&lt;=$D$14*Details!$B$6,H211*($D$10/Details!$B$6),IF(H211&lt;$H$8,H211,$H$8)))</f>
        <v>49918.994348474749</v>
      </c>
      <c r="E212" s="41">
        <f t="shared" ca="1" si="7"/>
        <v>29086.125143205198</v>
      </c>
      <c r="F212" s="41">
        <f ca="1">IF(B212="","",$D$10/Details!$B$6*H211)</f>
        <v>20832.869205269551</v>
      </c>
      <c r="G212" s="41"/>
      <c r="H212" s="41">
        <f t="shared" ca="1" si="8"/>
        <v>2351813.2126018866</v>
      </c>
    </row>
    <row r="213" spans="2:8 16384:16384" ht="18">
      <c r="B213" s="39">
        <f t="shared" ca="1" si="6"/>
        <v>180</v>
      </c>
      <c r="C213" s="40">
        <f ca="1">IF(B212:B578&lt;&gt;"",IF(Details!$B$6=26,IF(B213=1,$D$13,C212+14),IF(Details!$B$6=52,IF(B213=1,$D$13,C212+7),DATE(YEAR($D$13),MONTH($D$13)+(B213-1)*Details!$B$7,IF(Details!$B$6=24,IF(1-MOD(B213,2)=1,DAY($D$13)+14,DAY($D$13)),DAY($D$13))))),"")</f>
        <v>51257</v>
      </c>
      <c r="D213" s="41">
        <f ca="1">IF(B213="","",IF(B213&lt;=$D$14*Details!$B$6,H212*($D$10/Details!$B$6),IF(H212&lt;$H$8,H212,$H$8)))</f>
        <v>49918.994348474749</v>
      </c>
      <c r="E213" s="41">
        <f t="shared" ca="1" si="7"/>
        <v>29340.628738208245</v>
      </c>
      <c r="F213" s="41">
        <f ca="1">IF(B213="","",$D$10/Details!$B$6*H212)</f>
        <v>20578.365610266505</v>
      </c>
      <c r="G213" s="41"/>
      <c r="H213" s="41">
        <f t="shared" ca="1" si="8"/>
        <v>2322472.5838636784</v>
      </c>
    </row>
    <row r="214" spans="2:8 16384:16384" ht="18">
      <c r="B214" s="39">
        <f t="shared" ca="1" si="6"/>
        <v>181</v>
      </c>
      <c r="C214" s="40">
        <f ca="1">IF(B213:B579&lt;&gt;"",IF(Details!$B$6=26,IF(B214=1,$D$13,C213+14),IF(Details!$B$6=52,IF(B214=1,$D$13,C213+7),DATE(YEAR($D$13),MONTH($D$13)+(B214-1)*Details!$B$7,IF(Details!$B$6=24,IF(1-MOD(B214,2)=1,DAY($D$13)+14,DAY($D$13)),DAY($D$13))))),"")</f>
        <v>51288</v>
      </c>
      <c r="D214" s="41">
        <f ca="1">IF(B214="","",IF(B214&lt;=$D$14*Details!$B$6,H213*($D$10/Details!$B$6),IF(H213&lt;$H$8,H213,$H$8)))</f>
        <v>49918.994348474749</v>
      </c>
      <c r="E214" s="41">
        <f t="shared" ca="1" si="7"/>
        <v>29597.359239667567</v>
      </c>
      <c r="F214" s="41">
        <f ca="1">IF(B214="","",$D$10/Details!$B$6*H213)</f>
        <v>20321.635108807182</v>
      </c>
      <c r="G214" s="41"/>
      <c r="H214" s="41">
        <f t="shared" ca="1" si="8"/>
        <v>2292875.2246240107</v>
      </c>
      <c r="XFD214" s="38"/>
    </row>
    <row r="215" spans="2:8 16384:16384" ht="18">
      <c r="B215" s="39">
        <f t="shared" ca="1" si="6"/>
        <v>182</v>
      </c>
      <c r="C215" s="40">
        <f ca="1">IF(B214:B580&lt;&gt;"",IF(Details!$B$6=26,IF(B215=1,$D$13,C214+14),IF(Details!$B$6=52,IF(B215=1,$D$13,C214+7),DATE(YEAR($D$13),MONTH($D$13)+(B215-1)*Details!$B$7,IF(Details!$B$6=24,IF(1-MOD(B215,2)=1,DAY($D$13)+14,DAY($D$13)),DAY($D$13))))),"")</f>
        <v>51318</v>
      </c>
      <c r="D215" s="41">
        <f ca="1">IF(B215="","",IF(B215&lt;=$D$14*Details!$B$6,H214*($D$10/Details!$B$6),IF(H214&lt;$H$8,H214,$H$8)))</f>
        <v>49918.994348474749</v>
      </c>
      <c r="E215" s="41">
        <f t="shared" ca="1" si="7"/>
        <v>29856.336133014658</v>
      </c>
      <c r="F215" s="41">
        <f ca="1">IF(B215="","",$D$10/Details!$B$6*H214)</f>
        <v>20062.658215460091</v>
      </c>
      <c r="G215" s="41"/>
      <c r="H215" s="41">
        <f t="shared" ca="1" si="8"/>
        <v>2263018.8884909959</v>
      </c>
    </row>
    <row r="216" spans="2:8 16384:16384" ht="18">
      <c r="B216" s="39">
        <f t="shared" ca="1" si="6"/>
        <v>183</v>
      </c>
      <c r="C216" s="40">
        <f ca="1">IF(B215:B581&lt;&gt;"",IF(Details!$B$6=26,IF(B216=1,$D$13,C215+14),IF(Details!$B$6=52,IF(B216=1,$D$13,C215+7),DATE(YEAR($D$13),MONTH($D$13)+(B216-1)*Details!$B$7,IF(Details!$B$6=24,IF(1-MOD(B216,2)=1,DAY($D$13)+14,DAY($D$13)),DAY($D$13))))),"")</f>
        <v>51349</v>
      </c>
      <c r="D216" s="41">
        <f ca="1">IF(B216="","",IF(B216&lt;=$D$14*Details!$B$6,H215*($D$10/Details!$B$6),IF(H215&lt;$H$8,H215,$H$8)))</f>
        <v>49918.994348474749</v>
      </c>
      <c r="E216" s="41">
        <f t="shared" ca="1" si="7"/>
        <v>30117.579074178539</v>
      </c>
      <c r="F216" s="41">
        <f ca="1">IF(B216="","",$D$10/Details!$B$6*H215)</f>
        <v>19801.415274296211</v>
      </c>
      <c r="G216" s="41"/>
      <c r="H216" s="41">
        <f t="shared" ca="1" si="8"/>
        <v>2232901.3094168175</v>
      </c>
    </row>
    <row r="217" spans="2:8 16384:16384" ht="18">
      <c r="B217" s="39">
        <f t="shared" ca="1" si="6"/>
        <v>184</v>
      </c>
      <c r="C217" s="40">
        <f ca="1">IF(B216:B582&lt;&gt;"",IF(Details!$B$6=26,IF(B217=1,$D$13,C216+14),IF(Details!$B$6=52,IF(B217=1,$D$13,C216+7),DATE(YEAR($D$13),MONTH($D$13)+(B217-1)*Details!$B$7,IF(Details!$B$6=24,IF(1-MOD(B217,2)=1,DAY($D$13)+14,DAY($D$13)),DAY($D$13))))),"")</f>
        <v>51380</v>
      </c>
      <c r="D217" s="41">
        <f ca="1">IF(B217="","",IF(B217&lt;=$D$14*Details!$B$6,H216*($D$10/Details!$B$6),IF(H216&lt;$H$8,H216,$H$8)))</f>
        <v>49918.994348474749</v>
      </c>
      <c r="E217" s="41">
        <f t="shared" ca="1" si="7"/>
        <v>30381.107891077598</v>
      </c>
      <c r="F217" s="41">
        <f ca="1">IF(B217="","",$D$10/Details!$B$6*H216)</f>
        <v>19537.886457397151</v>
      </c>
      <c r="G217" s="41"/>
      <c r="H217" s="41">
        <f t="shared" ca="1" si="8"/>
        <v>2202520.2015257399</v>
      </c>
    </row>
    <row r="218" spans="2:8 16384:16384" ht="18">
      <c r="B218" s="39">
        <f t="shared" ca="1" si="6"/>
        <v>185</v>
      </c>
      <c r="C218" s="40">
        <f ca="1">IF(B217:B583&lt;&gt;"",IF(Details!$B$6=26,IF(B218=1,$D$13,C217+14),IF(Details!$B$6=52,IF(B218=1,$D$13,C217+7),DATE(YEAR($D$13),MONTH($D$13)+(B218-1)*Details!$B$7,IF(Details!$B$6=24,IF(1-MOD(B218,2)=1,DAY($D$13)+14,DAY($D$13)),DAY($D$13))))),"")</f>
        <v>51410</v>
      </c>
      <c r="D218" s="41">
        <f ca="1">IF(B218="","",IF(B218&lt;=$D$14*Details!$B$6,H217*($D$10/Details!$B$6),IF(H217&lt;$H$8,H217,$H$8)))</f>
        <v>49918.994348474749</v>
      </c>
      <c r="E218" s="41">
        <f t="shared" ca="1" si="7"/>
        <v>30646.942585124529</v>
      </c>
      <c r="F218" s="41">
        <f ca="1">IF(B218="","",$D$10/Details!$B$6*H217)</f>
        <v>19272.05176335022</v>
      </c>
      <c r="G218" s="41"/>
      <c r="H218" s="41">
        <f t="shared" ca="1" si="8"/>
        <v>2171873.2589406152</v>
      </c>
    </row>
    <row r="219" spans="2:8 16384:16384" ht="18">
      <c r="B219" s="39">
        <f t="shared" ca="1" si="6"/>
        <v>186</v>
      </c>
      <c r="C219" s="40">
        <f ca="1">IF(B218:B584&lt;&gt;"",IF(Details!$B$6=26,IF(B219=1,$D$13,C218+14),IF(Details!$B$6=52,IF(B219=1,$D$13,C218+7),DATE(YEAR($D$13),MONTH($D$13)+(B219-1)*Details!$B$7,IF(Details!$B$6=24,IF(1-MOD(B219,2)=1,DAY($D$13)+14,DAY($D$13)),DAY($D$13))))),"")</f>
        <v>51441</v>
      </c>
      <c r="D219" s="41">
        <f ca="1">IF(B219="","",IF(B219&lt;=$D$14*Details!$B$6,H218*($D$10/Details!$B$6),IF(H218&lt;$H$8,H218,$H$8)))</f>
        <v>49918.994348474749</v>
      </c>
      <c r="E219" s="41">
        <f t="shared" ca="1" si="7"/>
        <v>30915.103332744369</v>
      </c>
      <c r="F219" s="41">
        <f ca="1">IF(B219="","",$D$10/Details!$B$6*H218)</f>
        <v>19003.89101573038</v>
      </c>
      <c r="G219" s="41"/>
      <c r="H219" s="41">
        <f t="shared" ca="1" si="8"/>
        <v>2140958.1556078708</v>
      </c>
    </row>
    <row r="220" spans="2:8 16384:16384" ht="18">
      <c r="B220" s="39">
        <f t="shared" ca="1" si="6"/>
        <v>187</v>
      </c>
      <c r="C220" s="40">
        <f ca="1">IF(B219:B585&lt;&gt;"",IF(Details!$B$6=26,IF(B220=1,$D$13,C219+14),IF(Details!$B$6=52,IF(B220=1,$D$13,C219+7),DATE(YEAR($D$13),MONTH($D$13)+(B220-1)*Details!$B$7,IF(Details!$B$6=24,IF(1-MOD(B220,2)=1,DAY($D$13)+14,DAY($D$13)),DAY($D$13))))),"")</f>
        <v>51471</v>
      </c>
      <c r="D220" s="41">
        <f ca="1">IF(B220="","",IF(B220&lt;=$D$14*Details!$B$6,H219*($D$10/Details!$B$6),IF(H219&lt;$H$8,H219,$H$8)))</f>
        <v>49918.994348474749</v>
      </c>
      <c r="E220" s="41">
        <f t="shared" ca="1" si="7"/>
        <v>31185.61048690588</v>
      </c>
      <c r="F220" s="41">
        <f ca="1">IF(B220="","",$D$10/Details!$B$6*H219)</f>
        <v>18733.383861568869</v>
      </c>
      <c r="G220" s="41"/>
      <c r="H220" s="41">
        <f t="shared" ca="1" si="8"/>
        <v>2109772.5451209648</v>
      </c>
    </row>
    <row r="221" spans="2:8 16384:16384" ht="18">
      <c r="B221" s="39">
        <f t="shared" ca="1" si="6"/>
        <v>188</v>
      </c>
      <c r="C221" s="40">
        <f ca="1">IF(B220:B586&lt;&gt;"",IF(Details!$B$6=26,IF(B221=1,$D$13,C220+14),IF(Details!$B$6=52,IF(B221=1,$D$13,C220+7),DATE(YEAR($D$13),MONTH($D$13)+(B221-1)*Details!$B$7,IF(Details!$B$6=24,IF(1-MOD(B221,2)=1,DAY($D$13)+14,DAY($D$13)),DAY($D$13))))),"")</f>
        <v>51502</v>
      </c>
      <c r="D221" s="41">
        <f ca="1">IF(B221="","",IF(B221&lt;=$D$14*Details!$B$6,H220*($D$10/Details!$B$6),IF(H220&lt;$H$8,H220,$H$8)))</f>
        <v>49918.994348474749</v>
      </c>
      <c r="E221" s="41">
        <f t="shared" ca="1" si="7"/>
        <v>31458.48457866631</v>
      </c>
      <c r="F221" s="41">
        <f ca="1">IF(B221="","",$D$10/Details!$B$6*H220)</f>
        <v>18460.509769808439</v>
      </c>
      <c r="G221" s="41"/>
      <c r="H221" s="41">
        <f t="shared" ca="1" si="8"/>
        <v>2078314.0605422985</v>
      </c>
    </row>
    <row r="222" spans="2:8 16384:16384" ht="18">
      <c r="B222" s="39">
        <f t="shared" ca="1" si="6"/>
        <v>189</v>
      </c>
      <c r="C222" s="40">
        <f ca="1">IF(B221:B587&lt;&gt;"",IF(Details!$B$6=26,IF(B222=1,$D$13,C221+14),IF(Details!$B$6=52,IF(B222=1,$D$13,C221+7),DATE(YEAR($D$13),MONTH($D$13)+(B222-1)*Details!$B$7,IF(Details!$B$6=24,IF(1-MOD(B222,2)=1,DAY($D$13)+14,DAY($D$13)),DAY($D$13))))),"")</f>
        <v>51533</v>
      </c>
      <c r="D222" s="41">
        <f ca="1">IF(B222="","",IF(B222&lt;=$D$14*Details!$B$6,H221*($D$10/Details!$B$6),IF(H221&lt;$H$8,H221,$H$8)))</f>
        <v>49918.994348474749</v>
      </c>
      <c r="E222" s="41">
        <f t="shared" ca="1" si="7"/>
        <v>31733.746318729638</v>
      </c>
      <c r="F222" s="41">
        <f ca="1">IF(B222="","",$D$10/Details!$B$6*H221)</f>
        <v>18185.248029745111</v>
      </c>
      <c r="G222" s="41"/>
      <c r="H222" s="41">
        <f t="shared" ca="1" si="8"/>
        <v>2046580.3142235689</v>
      </c>
    </row>
    <row r="223" spans="2:8 16384:16384" ht="18">
      <c r="B223" s="39">
        <f t="shared" ca="1" si="6"/>
        <v>190</v>
      </c>
      <c r="C223" s="40">
        <f ca="1">IF(B222:B588&lt;&gt;"",IF(Details!$B$6=26,IF(B223=1,$D$13,C222+14),IF(Details!$B$6=52,IF(B223=1,$D$13,C222+7),DATE(YEAR($D$13),MONTH($D$13)+(B223-1)*Details!$B$7,IF(Details!$B$6=24,IF(1-MOD(B223,2)=1,DAY($D$13)+14,DAY($D$13)),DAY($D$13))))),"")</f>
        <v>51561</v>
      </c>
      <c r="D223" s="41">
        <f ca="1">IF(B223="","",IF(B223&lt;=$D$14*Details!$B$6,H222*($D$10/Details!$B$6),IF(H222&lt;$H$8,H222,$H$8)))</f>
        <v>49918.994348474749</v>
      </c>
      <c r="E223" s="41">
        <f t="shared" ca="1" si="7"/>
        <v>32011.416599018525</v>
      </c>
      <c r="F223" s="41">
        <f ca="1">IF(B223="","",$D$10/Details!$B$6*H222)</f>
        <v>17907.577749456224</v>
      </c>
      <c r="G223" s="41"/>
      <c r="H223" s="41">
        <f t="shared" ca="1" si="8"/>
        <v>2014568.8976245504</v>
      </c>
    </row>
    <row r="224" spans="2:8 16384:16384" ht="18">
      <c r="B224" s="39">
        <f t="shared" ca="1" si="6"/>
        <v>191</v>
      </c>
      <c r="C224" s="40">
        <f ca="1">IF(B223:B589&lt;&gt;"",IF(Details!$B$6=26,IF(B224=1,$D$13,C223+14),IF(Details!$B$6=52,IF(B224=1,$D$13,C223+7),DATE(YEAR($D$13),MONTH($D$13)+(B224-1)*Details!$B$7,IF(Details!$B$6=24,IF(1-MOD(B224,2)=1,DAY($D$13)+14,DAY($D$13)),DAY($D$13))))),"")</f>
        <v>51592</v>
      </c>
      <c r="D224" s="41">
        <f ca="1">IF(B224="","",IF(B224&lt;=$D$14*Details!$B$6,H223*($D$10/Details!$B$6),IF(H223&lt;$H$8,H223,$H$8)))</f>
        <v>49918.994348474749</v>
      </c>
      <c r="E224" s="41">
        <f t="shared" ca="1" si="7"/>
        <v>32291.516494259937</v>
      </c>
      <c r="F224" s="41">
        <f ca="1">IF(B224="","",$D$10/Details!$B$6*H223)</f>
        <v>17627.477854214812</v>
      </c>
      <c r="G224" s="41"/>
      <c r="H224" s="41">
        <f t="shared" ca="1" si="8"/>
        <v>1982277.3811302905</v>
      </c>
    </row>
    <row r="225" spans="2:8" ht="18">
      <c r="B225" s="39">
        <f t="shared" ca="1" si="6"/>
        <v>192</v>
      </c>
      <c r="C225" s="40">
        <f ca="1">IF(B224:B590&lt;&gt;"",IF(Details!$B$6=26,IF(B225=1,$D$13,C224+14),IF(Details!$B$6=52,IF(B225=1,$D$13,C224+7),DATE(YEAR($D$13),MONTH($D$13)+(B225-1)*Details!$B$7,IF(Details!$B$6=24,IF(1-MOD(B225,2)=1,DAY($D$13)+14,DAY($D$13)),DAY($D$13))))),"")</f>
        <v>51622</v>
      </c>
      <c r="D225" s="41">
        <f ca="1">IF(B225="","",IF(B225&lt;=$D$14*Details!$B$6,H224*($D$10/Details!$B$6),IF(H224&lt;$H$8,H224,$H$8)))</f>
        <v>49918.994348474749</v>
      </c>
      <c r="E225" s="41">
        <f t="shared" ca="1" si="7"/>
        <v>32574.067263584708</v>
      </c>
      <c r="F225" s="41">
        <f ca="1">IF(B225="","",$D$10/Details!$B$6*H224)</f>
        <v>17344.927084890041</v>
      </c>
      <c r="G225" s="41"/>
      <c r="H225" s="41">
        <f t="shared" ca="1" si="8"/>
        <v>1949703.3138667056</v>
      </c>
    </row>
    <row r="226" spans="2:8" ht="18">
      <c r="B226" s="39">
        <f t="shared" ca="1" si="6"/>
        <v>193</v>
      </c>
      <c r="C226" s="40">
        <f ca="1">IF(B225:B591&lt;&gt;"",IF(Details!$B$6=26,IF(B226=1,$D$13,C225+14),IF(Details!$B$6=52,IF(B226=1,$D$13,C225+7),DATE(YEAR($D$13),MONTH($D$13)+(B226-1)*Details!$B$7,IF(Details!$B$6=24,IF(1-MOD(B226,2)=1,DAY($D$13)+14,DAY($D$13)),DAY($D$13))))),"")</f>
        <v>51653</v>
      </c>
      <c r="D226" s="41">
        <f ca="1">IF(B226="","",IF(B226&lt;=$D$14*Details!$B$6,H225*($D$10/Details!$B$6),IF(H225&lt;$H$8,H225,$H$8)))</f>
        <v>49918.994348474749</v>
      </c>
      <c r="E226" s="41">
        <f t="shared" ca="1" si="7"/>
        <v>32859.09035214108</v>
      </c>
      <c r="F226" s="41">
        <f ca="1">IF(B226="","",$D$10/Details!$B$6*H225)</f>
        <v>17059.903996333673</v>
      </c>
      <c r="G226" s="41"/>
      <c r="H226" s="41">
        <f t="shared" ca="1" si="8"/>
        <v>1916844.2235145646</v>
      </c>
    </row>
    <row r="227" spans="2:8" ht="18">
      <c r="B227" s="39">
        <f t="shared" ref="B227:B290" ca="1" si="9">IF(B226&lt;$H$10,IF(H226&gt;0,B226+1,""),"")</f>
        <v>194</v>
      </c>
      <c r="C227" s="40">
        <f ca="1">IF(B226:B592&lt;&gt;"",IF(Details!$B$6=26,IF(B227=1,$D$13,C226+14),IF(Details!$B$6=52,IF(B227=1,$D$13,C226+7),DATE(YEAR($D$13),MONTH($D$13)+(B227-1)*Details!$B$7,IF(Details!$B$6=24,IF(1-MOD(B227,2)=1,DAY($D$13)+14,DAY($D$13)),DAY($D$13))))),"")</f>
        <v>51683</v>
      </c>
      <c r="D227" s="41">
        <f ca="1">IF(B227="","",IF(B227&lt;=$D$14*Details!$B$6,H226*($D$10/Details!$B$6),IF(H226&lt;$H$8,H226,$H$8)))</f>
        <v>49918.994348474749</v>
      </c>
      <c r="E227" s="41">
        <f t="shared" ca="1" si="7"/>
        <v>33146.607392722311</v>
      </c>
      <c r="F227" s="41">
        <f ca="1">IF(B227="","",$D$10/Details!$B$6*H226)</f>
        <v>16772.386955752438</v>
      </c>
      <c r="G227" s="41"/>
      <c r="H227" s="41">
        <f t="shared" ca="1" si="8"/>
        <v>1883697.6161218423</v>
      </c>
    </row>
    <row r="228" spans="2:8" ht="18">
      <c r="B228" s="39">
        <f t="shared" ca="1" si="9"/>
        <v>195</v>
      </c>
      <c r="C228" s="40">
        <f ca="1">IF(B227:B593&lt;&gt;"",IF(Details!$B$6=26,IF(B228=1,$D$13,C227+14),IF(Details!$B$6=52,IF(B228=1,$D$13,C227+7),DATE(YEAR($D$13),MONTH($D$13)+(B228-1)*Details!$B$7,IF(Details!$B$6=24,IF(1-MOD(B228,2)=1,DAY($D$13)+14,DAY($D$13)),DAY($D$13))))),"")</f>
        <v>51714</v>
      </c>
      <c r="D228" s="41">
        <f ca="1">IF(B228="","",IF(B228&lt;=$D$14*Details!$B$6,H227*($D$10/Details!$B$6),IF(H227&lt;$H$8,H227,$H$8)))</f>
        <v>49918.994348474749</v>
      </c>
      <c r="E228" s="41">
        <f t="shared" ref="E228:E291" ca="1" si="10">IF(B228="","",IF(H227&lt;$H$8,D228,D228-F228))</f>
        <v>33436.640207408629</v>
      </c>
      <c r="F228" s="41">
        <f ca="1">IF(B228="","",$D$10/Details!$B$6*H227)</f>
        <v>16482.35414106612</v>
      </c>
      <c r="G228" s="41"/>
      <c r="H228" s="41">
        <f t="shared" ref="H228:H291" ca="1" si="11">IF(E228="","",IF(H227-E228-G228&lt;0, 0, H227-E228-G228))</f>
        <v>1850260.9759144336</v>
      </c>
    </row>
    <row r="229" spans="2:8" ht="18">
      <c r="B229" s="39">
        <f t="shared" ca="1" si="9"/>
        <v>196</v>
      </c>
      <c r="C229" s="40">
        <f ca="1">IF(B228:B594&lt;&gt;"",IF(Details!$B$6=26,IF(B229=1,$D$13,C228+14),IF(Details!$B$6=52,IF(B229=1,$D$13,C228+7),DATE(YEAR($D$13),MONTH($D$13)+(B229-1)*Details!$B$7,IF(Details!$B$6=24,IF(1-MOD(B229,2)=1,DAY($D$13)+14,DAY($D$13)),DAY($D$13))))),"")</f>
        <v>51745</v>
      </c>
      <c r="D229" s="41">
        <f ca="1">IF(B229="","",IF(B229&lt;=$D$14*Details!$B$6,H228*($D$10/Details!$B$6),IF(H228&lt;$H$8,H228,$H$8)))</f>
        <v>49918.994348474749</v>
      </c>
      <c r="E229" s="41">
        <f t="shared" ca="1" si="10"/>
        <v>33729.210809223456</v>
      </c>
      <c r="F229" s="41">
        <f ca="1">IF(B229="","",$D$10/Details!$B$6*H228)</f>
        <v>16189.783539251292</v>
      </c>
      <c r="G229" s="41"/>
      <c r="H229" s="41">
        <f t="shared" ca="1" si="11"/>
        <v>1816531.7651052102</v>
      </c>
    </row>
    <row r="230" spans="2:8" ht="18">
      <c r="B230" s="39">
        <f t="shared" ca="1" si="9"/>
        <v>197</v>
      </c>
      <c r="C230" s="40">
        <f ca="1">IF(B229:B595&lt;&gt;"",IF(Details!$B$6=26,IF(B230=1,$D$13,C229+14),IF(Details!$B$6=52,IF(B230=1,$D$13,C229+7),DATE(YEAR($D$13),MONTH($D$13)+(B230-1)*Details!$B$7,IF(Details!$B$6=24,IF(1-MOD(B230,2)=1,DAY($D$13)+14,DAY($D$13)),DAY($D$13))))),"")</f>
        <v>51775</v>
      </c>
      <c r="D230" s="41">
        <f ca="1">IF(B230="","",IF(B230&lt;=$D$14*Details!$B$6,H229*($D$10/Details!$B$6),IF(H229&lt;$H$8,H229,$H$8)))</f>
        <v>49918.994348474749</v>
      </c>
      <c r="E230" s="41">
        <f t="shared" ca="1" si="10"/>
        <v>34024.341403804159</v>
      </c>
      <c r="F230" s="41">
        <f ca="1">IF(B230="","",$D$10/Details!$B$6*H229)</f>
        <v>15894.652944670588</v>
      </c>
      <c r="G230" s="41"/>
      <c r="H230" s="41">
        <f t="shared" ca="1" si="11"/>
        <v>1782507.423701406</v>
      </c>
    </row>
    <row r="231" spans="2:8" ht="18">
      <c r="B231" s="39">
        <f t="shared" ca="1" si="9"/>
        <v>198</v>
      </c>
      <c r="C231" s="40">
        <f ca="1">IF(B230:B596&lt;&gt;"",IF(Details!$B$6=26,IF(B231=1,$D$13,C230+14),IF(Details!$B$6=52,IF(B231=1,$D$13,C230+7),DATE(YEAR($D$13),MONTH($D$13)+(B231-1)*Details!$B$7,IF(Details!$B$6=24,IF(1-MOD(B231,2)=1,DAY($D$13)+14,DAY($D$13)),DAY($D$13))))),"")</f>
        <v>51806</v>
      </c>
      <c r="D231" s="41">
        <f ca="1">IF(B231="","",IF(B231&lt;=$D$14*Details!$B$6,H230*($D$10/Details!$B$6),IF(H230&lt;$H$8,H230,$H$8)))</f>
        <v>49918.994348474749</v>
      </c>
      <c r="E231" s="41">
        <f t="shared" ca="1" si="10"/>
        <v>34322.054391087448</v>
      </c>
      <c r="F231" s="41">
        <f ca="1">IF(B231="","",$D$10/Details!$B$6*H230)</f>
        <v>15596.939957387302</v>
      </c>
      <c r="G231" s="41"/>
      <c r="H231" s="41">
        <f t="shared" ca="1" si="11"/>
        <v>1748185.3693103185</v>
      </c>
    </row>
    <row r="232" spans="2:8" ht="18">
      <c r="B232" s="39">
        <f t="shared" ca="1" si="9"/>
        <v>199</v>
      </c>
      <c r="C232" s="40">
        <f ca="1">IF(B231:B597&lt;&gt;"",IF(Details!$B$6=26,IF(B232=1,$D$13,C231+14),IF(Details!$B$6=52,IF(B232=1,$D$13,C231+7),DATE(YEAR($D$13),MONTH($D$13)+(B232-1)*Details!$B$7,IF(Details!$B$6=24,IF(1-MOD(B232,2)=1,DAY($D$13)+14,DAY($D$13)),DAY($D$13))))),"")</f>
        <v>51836</v>
      </c>
      <c r="D232" s="41">
        <f ca="1">IF(B232="","",IF(B232&lt;=$D$14*Details!$B$6,H231*($D$10/Details!$B$6),IF(H231&lt;$H$8,H231,$H$8)))</f>
        <v>49918.994348474749</v>
      </c>
      <c r="E232" s="41">
        <f t="shared" ca="1" si="10"/>
        <v>34622.372367009462</v>
      </c>
      <c r="F232" s="41">
        <f ca="1">IF(B232="","",$D$10/Details!$B$6*H231)</f>
        <v>15296.621981465285</v>
      </c>
      <c r="G232" s="41"/>
      <c r="H232" s="41">
        <f t="shared" ca="1" si="11"/>
        <v>1713562.996943309</v>
      </c>
    </row>
    <row r="233" spans="2:8" ht="18">
      <c r="B233" s="39">
        <f t="shared" ca="1" si="9"/>
        <v>200</v>
      </c>
      <c r="C233" s="40">
        <f ca="1">IF(B232:B598&lt;&gt;"",IF(Details!$B$6=26,IF(B233=1,$D$13,C232+14),IF(Details!$B$6=52,IF(B233=1,$D$13,C232+7),DATE(YEAR($D$13),MONTH($D$13)+(B233-1)*Details!$B$7,IF(Details!$B$6=24,IF(1-MOD(B233,2)=1,DAY($D$13)+14,DAY($D$13)),DAY($D$13))))),"")</f>
        <v>51867</v>
      </c>
      <c r="D233" s="41">
        <f ca="1">IF(B233="","",IF(B233&lt;=$D$14*Details!$B$6,H232*($D$10/Details!$B$6),IF(H232&lt;$H$8,H232,$H$8)))</f>
        <v>49918.994348474749</v>
      </c>
      <c r="E233" s="41">
        <f t="shared" ca="1" si="10"/>
        <v>34925.318125220801</v>
      </c>
      <c r="F233" s="41">
        <f ca="1">IF(B233="","",$D$10/Details!$B$6*H232)</f>
        <v>14993.676223253951</v>
      </c>
      <c r="G233" s="41"/>
      <c r="H233" s="41">
        <f t="shared" ca="1" si="11"/>
        <v>1678637.6788180883</v>
      </c>
    </row>
    <row r="234" spans="2:8" ht="18">
      <c r="B234" s="39">
        <f t="shared" ca="1" si="9"/>
        <v>201</v>
      </c>
      <c r="C234" s="40">
        <f ca="1">IF(B233:B599&lt;&gt;"",IF(Details!$B$6=26,IF(B234=1,$D$13,C233+14),IF(Details!$B$6=52,IF(B234=1,$D$13,C233+7),DATE(YEAR($D$13),MONTH($D$13)+(B234-1)*Details!$B$7,IF(Details!$B$6=24,IF(1-MOD(B234,2)=1,DAY($D$13)+14,DAY($D$13)),DAY($D$13))))),"")</f>
        <v>51898</v>
      </c>
      <c r="D234" s="41">
        <f ca="1">IF(B234="","",IF(B234&lt;=$D$14*Details!$B$6,H233*($D$10/Details!$B$6),IF(H233&lt;$H$8,H233,$H$8)))</f>
        <v>49918.994348474749</v>
      </c>
      <c r="E234" s="41">
        <f t="shared" ca="1" si="10"/>
        <v>35230.91465881648</v>
      </c>
      <c r="F234" s="41">
        <f ca="1">IF(B234="","",$D$10/Details!$B$6*H233)</f>
        <v>14688.079689658271</v>
      </c>
      <c r="G234" s="41"/>
      <c r="H234" s="41">
        <f t="shared" ca="1" si="11"/>
        <v>1643406.7641592717</v>
      </c>
    </row>
    <row r="235" spans="2:8" ht="18">
      <c r="B235" s="39">
        <f t="shared" ca="1" si="9"/>
        <v>202</v>
      </c>
      <c r="C235" s="40">
        <f ca="1">IF(B234:B600&lt;&gt;"",IF(Details!$B$6=26,IF(B235=1,$D$13,C234+14),IF(Details!$B$6=52,IF(B235=1,$D$13,C234+7),DATE(YEAR($D$13),MONTH($D$13)+(B235-1)*Details!$B$7,IF(Details!$B$6=24,IF(1-MOD(B235,2)=1,DAY($D$13)+14,DAY($D$13)),DAY($D$13))))),"")</f>
        <v>51926</v>
      </c>
      <c r="D235" s="41">
        <f ca="1">IF(B235="","",IF(B235&lt;=$D$14*Details!$B$6,H234*($D$10/Details!$B$6),IF(H234&lt;$H$8,H234,$H$8)))</f>
        <v>49918.994348474749</v>
      </c>
      <c r="E235" s="41">
        <f t="shared" ca="1" si="10"/>
        <v>35539.185162081121</v>
      </c>
      <c r="F235" s="41">
        <f ca="1">IF(B235="","",$D$10/Details!$B$6*H234)</f>
        <v>14379.809186393626</v>
      </c>
      <c r="G235" s="41"/>
      <c r="H235" s="41">
        <f t="shared" ca="1" si="11"/>
        <v>1607867.5789971906</v>
      </c>
    </row>
    <row r="236" spans="2:8" ht="18">
      <c r="B236" s="39">
        <f t="shared" ca="1" si="9"/>
        <v>203</v>
      </c>
      <c r="C236" s="40">
        <f ca="1">IF(B235:B601&lt;&gt;"",IF(Details!$B$6=26,IF(B236=1,$D$13,C235+14),IF(Details!$B$6=52,IF(B236=1,$D$13,C235+7),DATE(YEAR($D$13),MONTH($D$13)+(B236-1)*Details!$B$7,IF(Details!$B$6=24,IF(1-MOD(B236,2)=1,DAY($D$13)+14,DAY($D$13)),DAY($D$13))))),"")</f>
        <v>51957</v>
      </c>
      <c r="D236" s="41">
        <f ca="1">IF(B236="","",IF(B236&lt;=$D$14*Details!$B$6,H235*($D$10/Details!$B$6),IF(H235&lt;$H$8,H235,$H$8)))</f>
        <v>49918.994348474749</v>
      </c>
      <c r="E236" s="41">
        <f t="shared" ca="1" si="10"/>
        <v>35850.153032249335</v>
      </c>
      <c r="F236" s="41">
        <f ca="1">IF(B236="","",$D$10/Details!$B$6*H235)</f>
        <v>14068.841316225416</v>
      </c>
      <c r="G236" s="41"/>
      <c r="H236" s="41">
        <f t="shared" ca="1" si="11"/>
        <v>1572017.4259649413</v>
      </c>
    </row>
    <row r="237" spans="2:8" ht="18">
      <c r="B237" s="39">
        <f t="shared" ca="1" si="9"/>
        <v>204</v>
      </c>
      <c r="C237" s="40">
        <f ca="1">IF(B236:B602&lt;&gt;"",IF(Details!$B$6=26,IF(B237=1,$D$13,C236+14),IF(Details!$B$6=52,IF(B237=1,$D$13,C236+7),DATE(YEAR($D$13),MONTH($D$13)+(B237-1)*Details!$B$7,IF(Details!$B$6=24,IF(1-MOD(B237,2)=1,DAY($D$13)+14,DAY($D$13)),DAY($D$13))))),"")</f>
        <v>51987</v>
      </c>
      <c r="D237" s="41">
        <f ca="1">IF(B237="","",IF(B237&lt;=$D$14*Details!$B$6,H236*($D$10/Details!$B$6),IF(H236&lt;$H$8,H236,$H$8)))</f>
        <v>49918.994348474749</v>
      </c>
      <c r="E237" s="41">
        <f t="shared" ca="1" si="10"/>
        <v>36163.841871281518</v>
      </c>
      <c r="F237" s="41">
        <f ca="1">IF(B237="","",$D$10/Details!$B$6*H236)</f>
        <v>13755.152477193235</v>
      </c>
      <c r="G237" s="41"/>
      <c r="H237" s="41">
        <f t="shared" ca="1" si="11"/>
        <v>1535853.5840936597</v>
      </c>
    </row>
    <row r="238" spans="2:8" ht="18">
      <c r="B238" s="39">
        <f t="shared" ca="1" si="9"/>
        <v>205</v>
      </c>
      <c r="C238" s="40">
        <f ca="1">IF(B237:B603&lt;&gt;"",IF(Details!$B$6=26,IF(B238=1,$D$13,C237+14),IF(Details!$B$6=52,IF(B238=1,$D$13,C237+7),DATE(YEAR($D$13),MONTH($D$13)+(B238-1)*Details!$B$7,IF(Details!$B$6=24,IF(1-MOD(B238,2)=1,DAY($D$13)+14,DAY($D$13)),DAY($D$13))))),"")</f>
        <v>52018</v>
      </c>
      <c r="D238" s="41">
        <f ca="1">IF(B238="","",IF(B238&lt;=$D$14*Details!$B$6,H237*($D$10/Details!$B$6),IF(H237&lt;$H$8,H237,$H$8)))</f>
        <v>49918.994348474749</v>
      </c>
      <c r="E238" s="41">
        <f t="shared" ca="1" si="10"/>
        <v>36480.275487655228</v>
      </c>
      <c r="F238" s="41">
        <f ca="1">IF(B238="","",$D$10/Details!$B$6*H237)</f>
        <v>13438.718860819521</v>
      </c>
      <c r="G238" s="41"/>
      <c r="H238" s="41">
        <f t="shared" ca="1" si="11"/>
        <v>1499373.3086060043</v>
      </c>
    </row>
    <row r="239" spans="2:8" ht="18">
      <c r="B239" s="39">
        <f t="shared" ca="1" si="9"/>
        <v>206</v>
      </c>
      <c r="C239" s="40">
        <f ca="1">IF(B238:B604&lt;&gt;"",IF(Details!$B$6=26,IF(B239=1,$D$13,C238+14),IF(Details!$B$6=52,IF(B239=1,$D$13,C238+7),DATE(YEAR($D$13),MONTH($D$13)+(B239-1)*Details!$B$7,IF(Details!$B$6=24,IF(1-MOD(B239,2)=1,DAY($D$13)+14,DAY($D$13)),DAY($D$13))))),"")</f>
        <v>52048</v>
      </c>
      <c r="D239" s="41">
        <f ca="1">IF(B239="","",IF(B239&lt;=$D$14*Details!$B$6,H238*($D$10/Details!$B$6),IF(H238&lt;$H$8,H238,$H$8)))</f>
        <v>49918.994348474749</v>
      </c>
      <c r="E239" s="41">
        <f t="shared" ca="1" si="10"/>
        <v>36799.477898172212</v>
      </c>
      <c r="F239" s="41">
        <f ca="1">IF(B239="","",$D$10/Details!$B$6*H238)</f>
        <v>13119.516450302537</v>
      </c>
      <c r="G239" s="41"/>
      <c r="H239" s="41">
        <f t="shared" ca="1" si="11"/>
        <v>1462573.8307078322</v>
      </c>
    </row>
    <row r="240" spans="2:8" ht="18">
      <c r="B240" s="39">
        <f t="shared" ca="1" si="9"/>
        <v>207</v>
      </c>
      <c r="C240" s="40">
        <f ca="1">IF(B239:B605&lt;&gt;"",IF(Details!$B$6=26,IF(B240=1,$D$13,C239+14),IF(Details!$B$6=52,IF(B240=1,$D$13,C239+7),DATE(YEAR($D$13),MONTH($D$13)+(B240-1)*Details!$B$7,IF(Details!$B$6=24,IF(1-MOD(B240,2)=1,DAY($D$13)+14,DAY($D$13)),DAY($D$13))))),"")</f>
        <v>52079</v>
      </c>
      <c r="D240" s="41">
        <f ca="1">IF(B240="","",IF(B240&lt;=$D$14*Details!$B$6,H239*($D$10/Details!$B$6),IF(H239&lt;$H$8,H239,$H$8)))</f>
        <v>49918.994348474749</v>
      </c>
      <c r="E240" s="41">
        <f t="shared" ca="1" si="10"/>
        <v>37121.47332978122</v>
      </c>
      <c r="F240" s="41">
        <f ca="1">IF(B240="","",$D$10/Details!$B$6*H239)</f>
        <v>12797.521018693531</v>
      </c>
      <c r="G240" s="41"/>
      <c r="H240" s="41">
        <f t="shared" ca="1" si="11"/>
        <v>1425452.3573780509</v>
      </c>
    </row>
    <row r="241" spans="2:8" ht="18">
      <c r="B241" s="39">
        <f t="shared" ca="1" si="9"/>
        <v>208</v>
      </c>
      <c r="C241" s="40">
        <f ca="1">IF(B240:B606&lt;&gt;"",IF(Details!$B$6=26,IF(B241=1,$D$13,C240+14),IF(Details!$B$6=52,IF(B241=1,$D$13,C240+7),DATE(YEAR($D$13),MONTH($D$13)+(B241-1)*Details!$B$7,IF(Details!$B$6=24,IF(1-MOD(B241,2)=1,DAY($D$13)+14,DAY($D$13)),DAY($D$13))))),"")</f>
        <v>52110</v>
      </c>
      <c r="D241" s="41">
        <f ca="1">IF(B241="","",IF(B241&lt;=$D$14*Details!$B$6,H240*($D$10/Details!$B$6),IF(H240&lt;$H$8,H240,$H$8)))</f>
        <v>49918.994348474749</v>
      </c>
      <c r="E241" s="41">
        <f t="shared" ca="1" si="10"/>
        <v>37446.286221416805</v>
      </c>
      <c r="F241" s="41">
        <f ca="1">IF(B241="","",$D$10/Details!$B$6*H240)</f>
        <v>12472.708127057944</v>
      </c>
      <c r="G241" s="41"/>
      <c r="H241" s="41">
        <f t="shared" ca="1" si="11"/>
        <v>1388006.071156634</v>
      </c>
    </row>
    <row r="242" spans="2:8" ht="18">
      <c r="B242" s="39">
        <f t="shared" ca="1" si="9"/>
        <v>209</v>
      </c>
      <c r="C242" s="40">
        <f ca="1">IF(B241:B607&lt;&gt;"",IF(Details!$B$6=26,IF(B242=1,$D$13,C241+14),IF(Details!$B$6=52,IF(B242=1,$D$13,C241+7),DATE(YEAR($D$13),MONTH($D$13)+(B242-1)*Details!$B$7,IF(Details!$B$6=24,IF(1-MOD(B242,2)=1,DAY($D$13)+14,DAY($D$13)),DAY($D$13))))),"")</f>
        <v>52140</v>
      </c>
      <c r="D242" s="41">
        <f ca="1">IF(B242="","",IF(B242&lt;=$D$14*Details!$B$6,H241*($D$10/Details!$B$6),IF(H241&lt;$H$8,H241,$H$8)))</f>
        <v>49918.994348474749</v>
      </c>
      <c r="E242" s="41">
        <f t="shared" ca="1" si="10"/>
        <v>37773.9412258542</v>
      </c>
      <c r="F242" s="41">
        <f ca="1">IF(B242="","",$D$10/Details!$B$6*H241)</f>
        <v>12145.053122620546</v>
      </c>
      <c r="G242" s="41"/>
      <c r="H242" s="41">
        <f t="shared" ca="1" si="11"/>
        <v>1350232.1299307798</v>
      </c>
    </row>
    <row r="243" spans="2:8" ht="18">
      <c r="B243" s="39">
        <f t="shared" ca="1" si="9"/>
        <v>210</v>
      </c>
      <c r="C243" s="40">
        <f ca="1">IF(B242:B608&lt;&gt;"",IF(Details!$B$6=26,IF(B243=1,$D$13,C242+14),IF(Details!$B$6=52,IF(B243=1,$D$13,C242+7),DATE(YEAR($D$13),MONTH($D$13)+(B243-1)*Details!$B$7,IF(Details!$B$6=24,IF(1-MOD(B243,2)=1,DAY($D$13)+14,DAY($D$13)),DAY($D$13))))),"")</f>
        <v>52171</v>
      </c>
      <c r="D243" s="41">
        <f ca="1">IF(B243="","",IF(B243&lt;=$D$14*Details!$B$6,H242*($D$10/Details!$B$6),IF(H242&lt;$H$8,H242,$H$8)))</f>
        <v>49918.994348474749</v>
      </c>
      <c r="E243" s="41">
        <f t="shared" ca="1" si="10"/>
        <v>38104.463211580427</v>
      </c>
      <c r="F243" s="41">
        <f ca="1">IF(B243="","",$D$10/Details!$B$6*H242)</f>
        <v>11814.531136894322</v>
      </c>
      <c r="G243" s="41"/>
      <c r="H243" s="41">
        <f t="shared" ca="1" si="11"/>
        <v>1312127.6667191994</v>
      </c>
    </row>
    <row r="244" spans="2:8" ht="18">
      <c r="B244" s="39">
        <f t="shared" ca="1" si="9"/>
        <v>211</v>
      </c>
      <c r="C244" s="40">
        <f ca="1">IF(B243:B609&lt;&gt;"",IF(Details!$B$6=26,IF(B244=1,$D$13,C243+14),IF(Details!$B$6=52,IF(B244=1,$D$13,C243+7),DATE(YEAR($D$13),MONTH($D$13)+(B244-1)*Details!$B$7,IF(Details!$B$6=24,IF(1-MOD(B244,2)=1,DAY($D$13)+14,DAY($D$13)),DAY($D$13))))),"")</f>
        <v>52201</v>
      </c>
      <c r="D244" s="41">
        <f ca="1">IF(B244="","",IF(B244&lt;=$D$14*Details!$B$6,H243*($D$10/Details!$B$6),IF(H243&lt;$H$8,H243,$H$8)))</f>
        <v>49918.994348474749</v>
      </c>
      <c r="E244" s="41">
        <f t="shared" ca="1" si="10"/>
        <v>38437.877264681752</v>
      </c>
      <c r="F244" s="41">
        <f ca="1">IF(B244="","",$D$10/Details!$B$6*H243)</f>
        <v>11481.117083792993</v>
      </c>
      <c r="G244" s="41"/>
      <c r="H244" s="41">
        <f t="shared" ca="1" si="11"/>
        <v>1273689.7894545177</v>
      </c>
    </row>
    <row r="245" spans="2:8" ht="18">
      <c r="B245" s="39">
        <f t="shared" ca="1" si="9"/>
        <v>212</v>
      </c>
      <c r="C245" s="40">
        <f ca="1">IF(B244:B610&lt;&gt;"",IF(Details!$B$6=26,IF(B245=1,$D$13,C244+14),IF(Details!$B$6=52,IF(B245=1,$D$13,C244+7),DATE(YEAR($D$13),MONTH($D$13)+(B245-1)*Details!$B$7,IF(Details!$B$6=24,IF(1-MOD(B245,2)=1,DAY($D$13)+14,DAY($D$13)),DAY($D$13))))),"")</f>
        <v>52232</v>
      </c>
      <c r="D245" s="41">
        <f ca="1">IF(B245="","",IF(B245&lt;=$D$14*Details!$B$6,H244*($D$10/Details!$B$6),IF(H244&lt;$H$8,H244,$H$8)))</f>
        <v>49918.994348474749</v>
      </c>
      <c r="E245" s="41">
        <f t="shared" ca="1" si="10"/>
        <v>38774.208690747721</v>
      </c>
      <c r="F245" s="41">
        <f ca="1">IF(B245="","",$D$10/Details!$B$6*H244)</f>
        <v>11144.785657727029</v>
      </c>
      <c r="G245" s="41"/>
      <c r="H245" s="41">
        <f t="shared" ca="1" si="11"/>
        <v>1234915.58076377</v>
      </c>
    </row>
    <row r="246" spans="2:8" ht="18">
      <c r="B246" s="39">
        <f t="shared" ca="1" si="9"/>
        <v>213</v>
      </c>
      <c r="C246" s="40">
        <f ca="1">IF(B245:B611&lt;&gt;"",IF(Details!$B$6=26,IF(B246=1,$D$13,C245+14),IF(Details!$B$6=52,IF(B246=1,$D$13,C245+7),DATE(YEAR($D$13),MONTH($D$13)+(B246-1)*Details!$B$7,IF(Details!$B$6=24,IF(1-MOD(B246,2)=1,DAY($D$13)+14,DAY($D$13)),DAY($D$13))))),"")</f>
        <v>52263</v>
      </c>
      <c r="D246" s="41">
        <f ca="1">IF(B246="","",IF(B246&lt;=$D$14*Details!$B$6,H245*($D$10/Details!$B$6),IF(H245&lt;$H$8,H245,$H$8)))</f>
        <v>49918.994348474749</v>
      </c>
      <c r="E246" s="41">
        <f t="shared" ca="1" si="10"/>
        <v>39113.483016791761</v>
      </c>
      <c r="F246" s="41">
        <f ca="1">IF(B246="","",$D$10/Details!$B$6*H245)</f>
        <v>10805.511331682987</v>
      </c>
      <c r="G246" s="41"/>
      <c r="H246" s="41">
        <f t="shared" ca="1" si="11"/>
        <v>1195802.0977469783</v>
      </c>
    </row>
    <row r="247" spans="2:8" ht="18">
      <c r="B247" s="39">
        <f t="shared" ca="1" si="9"/>
        <v>214</v>
      </c>
      <c r="C247" s="40">
        <f ca="1">IF(B246:B612&lt;&gt;"",IF(Details!$B$6=26,IF(B247=1,$D$13,C246+14),IF(Details!$B$6=52,IF(B247=1,$D$13,C246+7),DATE(YEAR($D$13),MONTH($D$13)+(B247-1)*Details!$B$7,IF(Details!$B$6=24,IF(1-MOD(B247,2)=1,DAY($D$13)+14,DAY($D$13)),DAY($D$13))))),"")</f>
        <v>52291</v>
      </c>
      <c r="D247" s="41">
        <f ca="1">IF(B247="","",IF(B247&lt;=$D$14*Details!$B$6,H246*($D$10/Details!$B$6),IF(H246&lt;$H$8,H246,$H$8)))</f>
        <v>49918.994348474749</v>
      </c>
      <c r="E247" s="41">
        <f t="shared" ca="1" si="10"/>
        <v>39455.725993188695</v>
      </c>
      <c r="F247" s="41">
        <f ca="1">IF(B247="","",$D$10/Details!$B$6*H246)</f>
        <v>10463.268355286058</v>
      </c>
      <c r="G247" s="41"/>
      <c r="H247" s="41">
        <f t="shared" ca="1" si="11"/>
        <v>1156346.3717537895</v>
      </c>
    </row>
    <row r="248" spans="2:8" ht="18">
      <c r="B248" s="39">
        <f t="shared" ca="1" si="9"/>
        <v>215</v>
      </c>
      <c r="C248" s="40">
        <f ca="1">IF(B247:B613&lt;&gt;"",IF(Details!$B$6=26,IF(B248=1,$D$13,C247+14),IF(Details!$B$6=52,IF(B248=1,$D$13,C247+7),DATE(YEAR($D$13),MONTH($D$13)+(B248-1)*Details!$B$7,IF(Details!$B$6=24,IF(1-MOD(B248,2)=1,DAY($D$13)+14,DAY($D$13)),DAY($D$13))))),"")</f>
        <v>52322</v>
      </c>
      <c r="D248" s="41">
        <f ca="1">IF(B248="","",IF(B248&lt;=$D$14*Details!$B$6,H247*($D$10/Details!$B$6),IF(H247&lt;$H$8,H247,$H$8)))</f>
        <v>49918.994348474749</v>
      </c>
      <c r="E248" s="41">
        <f t="shared" ca="1" si="10"/>
        <v>39800.963595629088</v>
      </c>
      <c r="F248" s="41">
        <f ca="1">IF(B248="","",$D$10/Details!$B$6*H247)</f>
        <v>10118.030752845658</v>
      </c>
      <c r="G248" s="41"/>
      <c r="H248" s="41">
        <f t="shared" ca="1" si="11"/>
        <v>1116545.4081581603</v>
      </c>
    </row>
    <row r="249" spans="2:8" ht="18">
      <c r="B249" s="39">
        <f t="shared" ca="1" si="9"/>
        <v>216</v>
      </c>
      <c r="C249" s="40">
        <f ca="1">IF(B248:B614&lt;&gt;"",IF(Details!$B$6=26,IF(B249=1,$D$13,C248+14),IF(Details!$B$6=52,IF(B249=1,$D$13,C248+7),DATE(YEAR($D$13),MONTH($D$13)+(B249-1)*Details!$B$7,IF(Details!$B$6=24,IF(1-MOD(B249,2)=1,DAY($D$13)+14,DAY($D$13)),DAY($D$13))))),"")</f>
        <v>52352</v>
      </c>
      <c r="D249" s="41">
        <f ca="1">IF(B249="","",IF(B249&lt;=$D$14*Details!$B$6,H248*($D$10/Details!$B$6),IF(H248&lt;$H$8,H248,$H$8)))</f>
        <v>49918.994348474749</v>
      </c>
      <c r="E249" s="41">
        <f t="shared" ca="1" si="10"/>
        <v>40149.222027090844</v>
      </c>
      <c r="F249" s="41">
        <f ca="1">IF(B249="","",$D$10/Details!$B$6*H248)</f>
        <v>9769.7723213839017</v>
      </c>
      <c r="G249" s="41"/>
      <c r="H249" s="41">
        <f t="shared" ca="1" si="11"/>
        <v>1076396.1861310694</v>
      </c>
    </row>
    <row r="250" spans="2:8" ht="18">
      <c r="B250" s="39">
        <f t="shared" ca="1" si="9"/>
        <v>217</v>
      </c>
      <c r="C250" s="40">
        <f ca="1">IF(B249:B615&lt;&gt;"",IF(Details!$B$6=26,IF(B250=1,$D$13,C249+14),IF(Details!$B$6=52,IF(B250=1,$D$13,C249+7),DATE(YEAR($D$13),MONTH($D$13)+(B250-1)*Details!$B$7,IF(Details!$B$6=24,IF(1-MOD(B250,2)=1,DAY($D$13)+14,DAY($D$13)),DAY($D$13))))),"")</f>
        <v>52383</v>
      </c>
      <c r="D250" s="41">
        <f ca="1">IF(B250="","",IF(B250&lt;=$D$14*Details!$B$6,H249*($D$10/Details!$B$6),IF(H249&lt;$H$8,H249,$H$8)))</f>
        <v>49918.994348474749</v>
      </c>
      <c r="E250" s="41">
        <f t="shared" ca="1" si="10"/>
        <v>40500.527719827893</v>
      </c>
      <c r="F250" s="41">
        <f ca="1">IF(B250="","",$D$10/Details!$B$6*H249)</f>
        <v>9418.4666286468564</v>
      </c>
      <c r="G250" s="41"/>
      <c r="H250" s="41">
        <f t="shared" ca="1" si="11"/>
        <v>1035895.6584112416</v>
      </c>
    </row>
    <row r="251" spans="2:8" ht="18">
      <c r="B251" s="39">
        <f t="shared" ca="1" si="9"/>
        <v>218</v>
      </c>
      <c r="C251" s="40">
        <f ca="1">IF(B250:B616&lt;&gt;"",IF(Details!$B$6=26,IF(B251=1,$D$13,C250+14),IF(Details!$B$6=52,IF(B251=1,$D$13,C250+7),DATE(YEAR($D$13),MONTH($D$13)+(B251-1)*Details!$B$7,IF(Details!$B$6=24,IF(1-MOD(B251,2)=1,DAY($D$13)+14,DAY($D$13)),DAY($D$13))))),"")</f>
        <v>52413</v>
      </c>
      <c r="D251" s="41">
        <f ca="1">IF(B251="","",IF(B251&lt;=$D$14*Details!$B$6,H250*($D$10/Details!$B$6),IF(H250&lt;$H$8,H250,$H$8)))</f>
        <v>49918.994348474749</v>
      </c>
      <c r="E251" s="41">
        <f t="shared" ca="1" si="10"/>
        <v>40854.907337376382</v>
      </c>
      <c r="F251" s="41">
        <f ca="1">IF(B251="","",$D$10/Details!$B$6*H250)</f>
        <v>9064.0870110983633</v>
      </c>
      <c r="G251" s="41"/>
      <c r="H251" s="41">
        <f t="shared" ca="1" si="11"/>
        <v>995040.75107386522</v>
      </c>
    </row>
    <row r="252" spans="2:8" ht="18">
      <c r="B252" s="39">
        <f t="shared" ca="1" si="9"/>
        <v>219</v>
      </c>
      <c r="C252" s="40">
        <f ca="1">IF(B251:B617&lt;&gt;"",IF(Details!$B$6=26,IF(B252=1,$D$13,C251+14),IF(Details!$B$6=52,IF(B252=1,$D$13,C251+7),DATE(YEAR($D$13),MONTH($D$13)+(B252-1)*Details!$B$7,IF(Details!$B$6=24,IF(1-MOD(B252,2)=1,DAY($D$13)+14,DAY($D$13)),DAY($D$13))))),"")</f>
        <v>52444</v>
      </c>
      <c r="D252" s="41">
        <f ca="1">IF(B252="","",IF(B252&lt;=$D$14*Details!$B$6,H251*($D$10/Details!$B$6),IF(H251&lt;$H$8,H251,$H$8)))</f>
        <v>49918.994348474749</v>
      </c>
      <c r="E252" s="41">
        <f t="shared" ca="1" si="10"/>
        <v>41212.387776578427</v>
      </c>
      <c r="F252" s="41">
        <f ca="1">IF(B252="","",$D$10/Details!$B$6*H251)</f>
        <v>8706.60657189632</v>
      </c>
      <c r="G252" s="41"/>
      <c r="H252" s="41">
        <f t="shared" ca="1" si="11"/>
        <v>953828.36329728679</v>
      </c>
    </row>
    <row r="253" spans="2:8" ht="18">
      <c r="B253" s="39">
        <f t="shared" ca="1" si="9"/>
        <v>220</v>
      </c>
      <c r="C253" s="40">
        <f ca="1">IF(B252:B618&lt;&gt;"",IF(Details!$B$6=26,IF(B253=1,$D$13,C252+14),IF(Details!$B$6=52,IF(B253=1,$D$13,C252+7),DATE(YEAR($D$13),MONTH($D$13)+(B253-1)*Details!$B$7,IF(Details!$B$6=24,IF(1-MOD(B253,2)=1,DAY($D$13)+14,DAY($D$13)),DAY($D$13))))),"")</f>
        <v>52475</v>
      </c>
      <c r="D253" s="41">
        <f ca="1">IF(B253="","",IF(B253&lt;=$D$14*Details!$B$6,H252*($D$10/Details!$B$6),IF(H252&lt;$H$8,H252,$H$8)))</f>
        <v>49918.994348474749</v>
      </c>
      <c r="E253" s="41">
        <f t="shared" ca="1" si="10"/>
        <v>41572.99616962349</v>
      </c>
      <c r="F253" s="41">
        <f ca="1">IF(B253="","",$D$10/Details!$B$6*H252)</f>
        <v>8345.9981788512578</v>
      </c>
      <c r="G253" s="41"/>
      <c r="H253" s="41">
        <f t="shared" ca="1" si="11"/>
        <v>912255.36712766334</v>
      </c>
    </row>
    <row r="254" spans="2:8" ht="18">
      <c r="B254" s="39">
        <f t="shared" ca="1" si="9"/>
        <v>221</v>
      </c>
      <c r="C254" s="40">
        <f ca="1">IF(B253:B619&lt;&gt;"",IF(Details!$B$6=26,IF(B254=1,$D$13,C253+14),IF(Details!$B$6=52,IF(B254=1,$D$13,C253+7),DATE(YEAR($D$13),MONTH($D$13)+(B254-1)*Details!$B$7,IF(Details!$B$6=24,IF(1-MOD(B254,2)=1,DAY($D$13)+14,DAY($D$13)),DAY($D$13))))),"")</f>
        <v>52505</v>
      </c>
      <c r="D254" s="41">
        <f ca="1">IF(B254="","",IF(B254&lt;=$D$14*Details!$B$6,H253*($D$10/Details!$B$6),IF(H253&lt;$H$8,H253,$H$8)))</f>
        <v>49918.994348474749</v>
      </c>
      <c r="E254" s="41">
        <f t="shared" ca="1" si="10"/>
        <v>41936.759886107699</v>
      </c>
      <c r="F254" s="41">
        <f ca="1">IF(B254="","",$D$10/Details!$B$6*H253)</f>
        <v>7982.2344623670533</v>
      </c>
      <c r="G254" s="41"/>
      <c r="H254" s="41">
        <f t="shared" ca="1" si="11"/>
        <v>870318.60724155558</v>
      </c>
    </row>
    <row r="255" spans="2:8" ht="18">
      <c r="B255" s="39">
        <f t="shared" ca="1" si="9"/>
        <v>222</v>
      </c>
      <c r="C255" s="40">
        <f ca="1">IF(B254:B620&lt;&gt;"",IF(Details!$B$6=26,IF(B255=1,$D$13,C254+14),IF(Details!$B$6=52,IF(B255=1,$D$13,C254+7),DATE(YEAR($D$13),MONTH($D$13)+(B255-1)*Details!$B$7,IF(Details!$B$6=24,IF(1-MOD(B255,2)=1,DAY($D$13)+14,DAY($D$13)),DAY($D$13))))),"")</f>
        <v>52536</v>
      </c>
      <c r="D255" s="41">
        <f ca="1">IF(B255="","",IF(B255&lt;=$D$14*Details!$B$6,H254*($D$10/Details!$B$6),IF(H254&lt;$H$8,H254,$H$8)))</f>
        <v>49918.994348474749</v>
      </c>
      <c r="E255" s="41">
        <f t="shared" ca="1" si="10"/>
        <v>42303.706535111138</v>
      </c>
      <c r="F255" s="41">
        <f ca="1">IF(B255="","",$D$10/Details!$B$6*H254)</f>
        <v>7615.2878133636104</v>
      </c>
      <c r="G255" s="41"/>
      <c r="H255" s="41">
        <f t="shared" ca="1" si="11"/>
        <v>828014.9007064444</v>
      </c>
    </row>
    <row r="256" spans="2:8" ht="18">
      <c r="B256" s="39">
        <f t="shared" ca="1" si="9"/>
        <v>223</v>
      </c>
      <c r="C256" s="40">
        <f ca="1">IF(B255:B621&lt;&gt;"",IF(Details!$B$6=26,IF(B256=1,$D$13,C255+14),IF(Details!$B$6=52,IF(B256=1,$D$13,C255+7),DATE(YEAR($D$13),MONTH($D$13)+(B256-1)*Details!$B$7,IF(Details!$B$6=24,IF(1-MOD(B256,2)=1,DAY($D$13)+14,DAY($D$13)),DAY($D$13))))),"")</f>
        <v>52566</v>
      </c>
      <c r="D256" s="41">
        <f ca="1">IF(B256="","",IF(B256&lt;=$D$14*Details!$B$6,H255*($D$10/Details!$B$6),IF(H255&lt;$H$8,H255,$H$8)))</f>
        <v>49918.994348474749</v>
      </c>
      <c r="E256" s="41">
        <f t="shared" ca="1" si="10"/>
        <v>42673.863967293364</v>
      </c>
      <c r="F256" s="41">
        <f ca="1">IF(B256="","",$D$10/Details!$B$6*H255)</f>
        <v>7245.1303811813877</v>
      </c>
      <c r="G256" s="41"/>
      <c r="H256" s="41">
        <f t="shared" ca="1" si="11"/>
        <v>785341.03673915099</v>
      </c>
    </row>
    <row r="257" spans="2:8" ht="18">
      <c r="B257" s="39">
        <f t="shared" ca="1" si="9"/>
        <v>224</v>
      </c>
      <c r="C257" s="40">
        <f ca="1">IF(B256:B622&lt;&gt;"",IF(Details!$B$6=26,IF(B257=1,$D$13,C256+14),IF(Details!$B$6=52,IF(B257=1,$D$13,C256+7),DATE(YEAR($D$13),MONTH($D$13)+(B257-1)*Details!$B$7,IF(Details!$B$6=24,IF(1-MOD(B257,2)=1,DAY($D$13)+14,DAY($D$13)),DAY($D$13))))),"")</f>
        <v>52597</v>
      </c>
      <c r="D257" s="41">
        <f ca="1">IF(B257="","",IF(B257&lt;=$D$14*Details!$B$6,H256*($D$10/Details!$B$6),IF(H256&lt;$H$8,H256,$H$8)))</f>
        <v>49918.994348474749</v>
      </c>
      <c r="E257" s="41">
        <f t="shared" ca="1" si="10"/>
        <v>43047.260277007183</v>
      </c>
      <c r="F257" s="41">
        <f ca="1">IF(B257="","",$D$10/Details!$B$6*H256)</f>
        <v>6871.7340714675702</v>
      </c>
      <c r="G257" s="41"/>
      <c r="H257" s="41">
        <f t="shared" ca="1" si="11"/>
        <v>742293.77646214375</v>
      </c>
    </row>
    <row r="258" spans="2:8" ht="18">
      <c r="B258" s="39">
        <f t="shared" ca="1" si="9"/>
        <v>225</v>
      </c>
      <c r="C258" s="40">
        <f ca="1">IF(B257:B623&lt;&gt;"",IF(Details!$B$6=26,IF(B258=1,$D$13,C257+14),IF(Details!$B$6=52,IF(B258=1,$D$13,C257+7),DATE(YEAR($D$13),MONTH($D$13)+(B258-1)*Details!$B$7,IF(Details!$B$6=24,IF(1-MOD(B258,2)=1,DAY($D$13)+14,DAY($D$13)),DAY($D$13))))),"")</f>
        <v>52628</v>
      </c>
      <c r="D258" s="41">
        <f ca="1">IF(B258="","",IF(B258&lt;=$D$14*Details!$B$6,H257*($D$10/Details!$B$6),IF(H257&lt;$H$8,H257,$H$8)))</f>
        <v>49918.994348474749</v>
      </c>
      <c r="E258" s="41">
        <f t="shared" ca="1" si="10"/>
        <v>43423.92380443099</v>
      </c>
      <c r="F258" s="41">
        <f ca="1">IF(B258="","",$D$10/Details!$B$6*H257)</f>
        <v>6495.0705440437569</v>
      </c>
      <c r="G258" s="41"/>
      <c r="H258" s="41">
        <f t="shared" ca="1" si="11"/>
        <v>698869.85265771276</v>
      </c>
    </row>
    <row r="259" spans="2:8" ht="18">
      <c r="B259" s="39">
        <f t="shared" ca="1" si="9"/>
        <v>226</v>
      </c>
      <c r="C259" s="40">
        <f ca="1">IF(B258:B624&lt;&gt;"",IF(Details!$B$6=26,IF(B259=1,$D$13,C258+14),IF(Details!$B$6=52,IF(B259=1,$D$13,C258+7),DATE(YEAR($D$13),MONTH($D$13)+(B259-1)*Details!$B$7,IF(Details!$B$6=24,IF(1-MOD(B259,2)=1,DAY($D$13)+14,DAY($D$13)),DAY($D$13))))),"")</f>
        <v>52657</v>
      </c>
      <c r="D259" s="41">
        <f ca="1">IF(B259="","",IF(B259&lt;=$D$14*Details!$B$6,H258*($D$10/Details!$B$6),IF(H258&lt;$H$8,H258,$H$8)))</f>
        <v>49918.994348474749</v>
      </c>
      <c r="E259" s="41">
        <f t="shared" ca="1" si="10"/>
        <v>43803.883137719764</v>
      </c>
      <c r="F259" s="41">
        <f ca="1">IF(B259="","",$D$10/Details!$B$6*H258)</f>
        <v>6115.1112107549861</v>
      </c>
      <c r="G259" s="41"/>
      <c r="H259" s="41">
        <f t="shared" ca="1" si="11"/>
        <v>655065.96951999306</v>
      </c>
    </row>
    <row r="260" spans="2:8" ht="18">
      <c r="B260" s="39">
        <f t="shared" ca="1" si="9"/>
        <v>227</v>
      </c>
      <c r="C260" s="40">
        <f ca="1">IF(B259:B625&lt;&gt;"",IF(Details!$B$6=26,IF(B260=1,$D$13,C259+14),IF(Details!$B$6=52,IF(B260=1,$D$13,C259+7),DATE(YEAR($D$13),MONTH($D$13)+(B260-1)*Details!$B$7,IF(Details!$B$6=24,IF(1-MOD(B260,2)=1,DAY($D$13)+14,DAY($D$13)),DAY($D$13))))),"")</f>
        <v>52688</v>
      </c>
      <c r="D260" s="41">
        <f ca="1">IF(B260="","",IF(B260&lt;=$D$14*Details!$B$6,H259*($D$10/Details!$B$6),IF(H259&lt;$H$8,H259,$H$8)))</f>
        <v>49918.994348474749</v>
      </c>
      <c r="E260" s="41">
        <f t="shared" ca="1" si="10"/>
        <v>44187.167115174809</v>
      </c>
      <c r="F260" s="41">
        <f ca="1">IF(B260="","",$D$10/Details!$B$6*H259)</f>
        <v>5731.8272332999386</v>
      </c>
      <c r="G260" s="41"/>
      <c r="H260" s="41">
        <f t="shared" ca="1" si="11"/>
        <v>610878.80240481824</v>
      </c>
    </row>
    <row r="261" spans="2:8" ht="18">
      <c r="B261" s="39">
        <f t="shared" ca="1" si="9"/>
        <v>228</v>
      </c>
      <c r="C261" s="40">
        <f ca="1">IF(B260:B626&lt;&gt;"",IF(Details!$B$6=26,IF(B261=1,$D$13,C260+14),IF(Details!$B$6=52,IF(B261=1,$D$13,C260+7),DATE(YEAR($D$13),MONTH($D$13)+(B261-1)*Details!$B$7,IF(Details!$B$6=24,IF(1-MOD(B261,2)=1,DAY($D$13)+14,DAY($D$13)),DAY($D$13))))),"")</f>
        <v>52718</v>
      </c>
      <c r="D261" s="41">
        <f ca="1">IF(B261="","",IF(B261&lt;=$D$14*Details!$B$6,H260*($D$10/Details!$B$6),IF(H260&lt;$H$8,H260,$H$8)))</f>
        <v>49918.994348474749</v>
      </c>
      <c r="E261" s="41">
        <f t="shared" ca="1" si="10"/>
        <v>44573.804827432592</v>
      </c>
      <c r="F261" s="41">
        <f ca="1">IF(B261="","",$D$10/Details!$B$6*H260)</f>
        <v>5345.189521042159</v>
      </c>
      <c r="G261" s="41"/>
      <c r="H261" s="41">
        <f t="shared" ca="1" si="11"/>
        <v>566304.99757738563</v>
      </c>
    </row>
    <row r="262" spans="2:8" ht="18">
      <c r="B262" s="39">
        <f t="shared" ca="1" si="9"/>
        <v>229</v>
      </c>
      <c r="C262" s="40">
        <f ca="1">IF(B261:B627&lt;&gt;"",IF(Details!$B$6=26,IF(B262=1,$D$13,C261+14),IF(Details!$B$6=52,IF(B262=1,$D$13,C261+7),DATE(YEAR($D$13),MONTH($D$13)+(B262-1)*Details!$B$7,IF(Details!$B$6=24,IF(1-MOD(B262,2)=1,DAY($D$13)+14,DAY($D$13)),DAY($D$13))))),"")</f>
        <v>52749</v>
      </c>
      <c r="D262" s="41">
        <f ca="1">IF(B262="","",IF(B262&lt;=$D$14*Details!$B$6,H261*($D$10/Details!$B$6),IF(H261&lt;$H$8,H261,$H$8)))</f>
        <v>49918.994348474749</v>
      </c>
      <c r="E262" s="41">
        <f t="shared" ca="1" si="10"/>
        <v>44963.825619672629</v>
      </c>
      <c r="F262" s="41">
        <f ca="1">IF(B262="","",$D$10/Details!$B$6*H261)</f>
        <v>4955.168728802124</v>
      </c>
      <c r="G262" s="41"/>
      <c r="H262" s="41">
        <f t="shared" ca="1" si="11"/>
        <v>521341.17195771297</v>
      </c>
    </row>
    <row r="263" spans="2:8" ht="18">
      <c r="B263" s="39">
        <f t="shared" ca="1" si="9"/>
        <v>230</v>
      </c>
      <c r="C263" s="40">
        <f ca="1">IF(B262:B628&lt;&gt;"",IF(Details!$B$6=26,IF(B263=1,$D$13,C262+14),IF(Details!$B$6=52,IF(B263=1,$D$13,C262+7),DATE(YEAR($D$13),MONTH($D$13)+(B263-1)*Details!$B$7,IF(Details!$B$6=24,IF(1-MOD(B263,2)=1,DAY($D$13)+14,DAY($D$13)),DAY($D$13))))),"")</f>
        <v>52779</v>
      </c>
      <c r="D263" s="41">
        <f ca="1">IF(B263="","",IF(B263&lt;=$D$14*Details!$B$6,H262*($D$10/Details!$B$6),IF(H262&lt;$H$8,H262,$H$8)))</f>
        <v>49918.994348474749</v>
      </c>
      <c r="E263" s="41">
        <f t="shared" ca="1" si="10"/>
        <v>45357.259093844761</v>
      </c>
      <c r="F263" s="41">
        <f ca="1">IF(B263="","",$D$10/Details!$B$6*H262)</f>
        <v>4561.735254629988</v>
      </c>
      <c r="G263" s="41"/>
      <c r="H263" s="41">
        <f t="shared" ca="1" si="11"/>
        <v>475983.91286386823</v>
      </c>
    </row>
    <row r="264" spans="2:8" ht="18">
      <c r="B264" s="39">
        <f t="shared" ca="1" si="9"/>
        <v>231</v>
      </c>
      <c r="C264" s="40">
        <f ca="1">IF(B263:B629&lt;&gt;"",IF(Details!$B$6=26,IF(B264=1,$D$13,C263+14),IF(Details!$B$6=52,IF(B264=1,$D$13,C263+7),DATE(YEAR($D$13),MONTH($D$13)+(B264-1)*Details!$B$7,IF(Details!$B$6=24,IF(1-MOD(B264,2)=1,DAY($D$13)+14,DAY($D$13)),DAY($D$13))))),"")</f>
        <v>52810</v>
      </c>
      <c r="D264" s="41">
        <f ca="1">IF(B264="","",IF(B264&lt;=$D$14*Details!$B$6,H263*($D$10/Details!$B$6),IF(H263&lt;$H$8,H263,$H$8)))</f>
        <v>49918.994348474749</v>
      </c>
      <c r="E264" s="41">
        <f t="shared" ca="1" si="10"/>
        <v>45754.1351109159</v>
      </c>
      <c r="F264" s="41">
        <f ca="1">IF(B264="","",$D$10/Details!$B$6*H263)</f>
        <v>4164.8592375588469</v>
      </c>
      <c r="G264" s="41"/>
      <c r="H264" s="41">
        <f t="shared" ca="1" si="11"/>
        <v>430229.7777529523</v>
      </c>
    </row>
    <row r="265" spans="2:8" ht="18">
      <c r="B265" s="39">
        <f t="shared" ca="1" si="9"/>
        <v>232</v>
      </c>
      <c r="C265" s="40">
        <f ca="1">IF(B264:B630&lt;&gt;"",IF(Details!$B$6=26,IF(B265=1,$D$13,C264+14),IF(Details!$B$6=52,IF(B265=1,$D$13,C264+7),DATE(YEAR($D$13),MONTH($D$13)+(B265-1)*Details!$B$7,IF(Details!$B$6=24,IF(1-MOD(B265,2)=1,DAY($D$13)+14,DAY($D$13)),DAY($D$13))))),"")</f>
        <v>52841</v>
      </c>
      <c r="D265" s="41">
        <f ca="1">IF(B265="","",IF(B265&lt;=$D$14*Details!$B$6,H264*($D$10/Details!$B$6),IF(H264&lt;$H$8,H264,$H$8)))</f>
        <v>49918.994348474749</v>
      </c>
      <c r="E265" s="41">
        <f t="shared" ca="1" si="10"/>
        <v>46154.483793136416</v>
      </c>
      <c r="F265" s="41">
        <f ca="1">IF(B265="","",$D$10/Details!$B$6*H264)</f>
        <v>3764.5105553383323</v>
      </c>
      <c r="G265" s="41"/>
      <c r="H265" s="41">
        <f t="shared" ca="1" si="11"/>
        <v>384075.29395981587</v>
      </c>
    </row>
    <row r="266" spans="2:8" ht="18">
      <c r="B266" s="39">
        <f t="shared" ca="1" si="9"/>
        <v>233</v>
      </c>
      <c r="C266" s="40">
        <f ca="1">IF(B265:B631&lt;&gt;"",IF(Details!$B$6=26,IF(B266=1,$D$13,C265+14),IF(Details!$B$6=52,IF(B266=1,$D$13,C265+7),DATE(YEAR($D$13),MONTH($D$13)+(B266-1)*Details!$B$7,IF(Details!$B$6=24,IF(1-MOD(B266,2)=1,DAY($D$13)+14,DAY($D$13)),DAY($D$13))))),"")</f>
        <v>52871</v>
      </c>
      <c r="D266" s="41">
        <f ca="1">IF(B266="","",IF(B266&lt;=$D$14*Details!$B$6,H265*($D$10/Details!$B$6),IF(H265&lt;$H$8,H265,$H$8)))</f>
        <v>49918.994348474749</v>
      </c>
      <c r="E266" s="41">
        <f t="shared" ca="1" si="10"/>
        <v>46558.335526326358</v>
      </c>
      <c r="F266" s="41">
        <f ca="1">IF(B266="","",$D$10/Details!$B$6*H265)</f>
        <v>3360.6588221483885</v>
      </c>
      <c r="G266" s="41"/>
      <c r="H266" s="41">
        <f t="shared" ca="1" si="11"/>
        <v>337516.95843348949</v>
      </c>
    </row>
    <row r="267" spans="2:8" ht="18">
      <c r="B267" s="39">
        <f t="shared" ca="1" si="9"/>
        <v>234</v>
      </c>
      <c r="C267" s="40">
        <f ca="1">IF(B266:B632&lt;&gt;"",IF(Details!$B$6=26,IF(B267=1,$D$13,C266+14),IF(Details!$B$6=52,IF(B267=1,$D$13,C266+7),DATE(YEAR($D$13),MONTH($D$13)+(B267-1)*Details!$B$7,IF(Details!$B$6=24,IF(1-MOD(B267,2)=1,DAY($D$13)+14,DAY($D$13)),DAY($D$13))))),"")</f>
        <v>52902</v>
      </c>
      <c r="D267" s="41">
        <f ca="1">IF(B267="","",IF(B267&lt;=$D$14*Details!$B$6,H266*($D$10/Details!$B$6),IF(H266&lt;$H$8,H266,$H$8)))</f>
        <v>49918.994348474749</v>
      </c>
      <c r="E267" s="41">
        <f t="shared" ca="1" si="10"/>
        <v>46965.720962181716</v>
      </c>
      <c r="F267" s="41">
        <f ca="1">IF(B267="","",$D$10/Details!$B$6*H266)</f>
        <v>2953.2733862930327</v>
      </c>
      <c r="G267" s="41"/>
      <c r="H267" s="41">
        <f t="shared" ca="1" si="11"/>
        <v>290551.23747130774</v>
      </c>
    </row>
    <row r="268" spans="2:8" ht="18">
      <c r="B268" s="39">
        <f t="shared" ca="1" si="9"/>
        <v>235</v>
      </c>
      <c r="C268" s="40">
        <f ca="1">IF(B267:B633&lt;&gt;"",IF(Details!$B$6=26,IF(B268=1,$D$13,C267+14),IF(Details!$B$6=52,IF(B268=1,$D$13,C267+7),DATE(YEAR($D$13),MONTH($D$13)+(B268-1)*Details!$B$7,IF(Details!$B$6=24,IF(1-MOD(B268,2)=1,DAY($D$13)+14,DAY($D$13)),DAY($D$13))))),"")</f>
        <v>52932</v>
      </c>
      <c r="D268" s="41">
        <f ca="1">IF(B268="","",IF(B268&lt;=$D$14*Details!$B$6,H267*($D$10/Details!$B$6),IF(H267&lt;$H$8,H267,$H$8)))</f>
        <v>49918.994348474749</v>
      </c>
      <c r="E268" s="41">
        <f t="shared" ca="1" si="10"/>
        <v>47376.671020600807</v>
      </c>
      <c r="F268" s="41">
        <f ca="1">IF(B268="","",$D$10/Details!$B$6*H267)</f>
        <v>2542.3233278739426</v>
      </c>
      <c r="G268" s="41"/>
      <c r="H268" s="41">
        <f t="shared" ca="1" si="11"/>
        <v>243174.56645070695</v>
      </c>
    </row>
    <row r="269" spans="2:8" ht="18">
      <c r="B269" s="39">
        <f t="shared" ca="1" si="9"/>
        <v>236</v>
      </c>
      <c r="C269" s="40">
        <f ca="1">IF(B268:B634&lt;&gt;"",IF(Details!$B$6=26,IF(B269=1,$D$13,C268+14),IF(Details!$B$6=52,IF(B269=1,$D$13,C268+7),DATE(YEAR($D$13),MONTH($D$13)+(B269-1)*Details!$B$7,IF(Details!$B$6=24,IF(1-MOD(B269,2)=1,DAY($D$13)+14,DAY($D$13)),DAY($D$13))))),"")</f>
        <v>52963</v>
      </c>
      <c r="D269" s="41">
        <f ca="1">IF(B269="","",IF(B269&lt;=$D$14*Details!$B$6,H268*($D$10/Details!$B$6),IF(H268&lt;$H$8,H268,$H$8)))</f>
        <v>49918.994348474749</v>
      </c>
      <c r="E269" s="41">
        <f t="shared" ca="1" si="10"/>
        <v>47791.216892031065</v>
      </c>
      <c r="F269" s="41">
        <f ca="1">IF(B269="","",$D$10/Details!$B$6*H268)</f>
        <v>2127.7774564436854</v>
      </c>
      <c r="G269" s="41"/>
      <c r="H269" s="41">
        <f t="shared" ca="1" si="11"/>
        <v>195383.34955867589</v>
      </c>
    </row>
    <row r="270" spans="2:8" ht="18">
      <c r="B270" s="39">
        <f t="shared" ca="1" si="9"/>
        <v>237</v>
      </c>
      <c r="C270" s="40">
        <f ca="1">IF(B269:B635&lt;&gt;"",IF(Details!$B$6=26,IF(B270=1,$D$13,C269+14),IF(Details!$B$6=52,IF(B270=1,$D$13,C269+7),DATE(YEAR($D$13),MONTH($D$13)+(B270-1)*Details!$B$7,IF(Details!$B$6=24,IF(1-MOD(B270,2)=1,DAY($D$13)+14,DAY($D$13)),DAY($D$13))))),"")</f>
        <v>52994</v>
      </c>
      <c r="D270" s="41">
        <f ca="1">IF(B270="","",IF(B270&lt;=$D$14*Details!$B$6,H269*($D$10/Details!$B$6),IF(H269&lt;$H$8,H269,$H$8)))</f>
        <v>49918.994348474749</v>
      </c>
      <c r="E270" s="41">
        <f t="shared" ca="1" si="10"/>
        <v>48209.390039836333</v>
      </c>
      <c r="F270" s="41">
        <f ca="1">IF(B270="","",$D$10/Details!$B$6*H269)</f>
        <v>1709.6043086384138</v>
      </c>
      <c r="G270" s="41"/>
      <c r="H270" s="41">
        <f t="shared" ca="1" si="11"/>
        <v>147173.95951883955</v>
      </c>
    </row>
    <row r="271" spans="2:8" ht="18">
      <c r="B271" s="39">
        <f t="shared" ca="1" si="9"/>
        <v>238</v>
      </c>
      <c r="C271" s="40">
        <f ca="1">IF(B270:B636&lt;&gt;"",IF(Details!$B$6=26,IF(B271=1,$D$13,C270+14),IF(Details!$B$6=52,IF(B271=1,$D$13,C270+7),DATE(YEAR($D$13),MONTH($D$13)+(B271-1)*Details!$B$7,IF(Details!$B$6=24,IF(1-MOD(B271,2)=1,DAY($D$13)+14,DAY($D$13)),DAY($D$13))))),"")</f>
        <v>53022</v>
      </c>
      <c r="D271" s="41">
        <f ca="1">IF(B271="","",IF(B271&lt;=$D$14*Details!$B$6,H270*($D$10/Details!$B$6),IF(H270&lt;$H$8,H270,$H$8)))</f>
        <v>49918.994348474749</v>
      </c>
      <c r="E271" s="41">
        <f t="shared" ca="1" si="10"/>
        <v>48631.222202684905</v>
      </c>
      <c r="F271" s="41">
        <f ca="1">IF(B271="","",$D$10/Details!$B$6*H270)</f>
        <v>1287.7721457898458</v>
      </c>
      <c r="G271" s="41"/>
      <c r="H271" s="41">
        <f t="shared" ca="1" si="11"/>
        <v>98542.737316154642</v>
      </c>
    </row>
    <row r="272" spans="2:8" ht="18">
      <c r="B272" s="39">
        <f t="shared" ca="1" si="9"/>
        <v>239</v>
      </c>
      <c r="C272" s="40">
        <f ca="1">IF(B271:B637&lt;&gt;"",IF(Details!$B$6=26,IF(B272=1,$D$13,C271+14),IF(Details!$B$6=52,IF(B272=1,$D$13,C271+7),DATE(YEAR($D$13),MONTH($D$13)+(B272-1)*Details!$B$7,IF(Details!$B$6=24,IF(1-MOD(B272,2)=1,DAY($D$13)+14,DAY($D$13)),DAY($D$13))))),"")</f>
        <v>53053</v>
      </c>
      <c r="D272" s="41">
        <f ca="1">IF(B272="","",IF(B272&lt;=$D$14*Details!$B$6,H271*($D$10/Details!$B$6),IF(H271&lt;$H$8,H271,$H$8)))</f>
        <v>49918.994348474749</v>
      </c>
      <c r="E272" s="41">
        <f t="shared" ca="1" si="10"/>
        <v>49056.745396958395</v>
      </c>
      <c r="F272" s="41">
        <f ca="1">IF(B272="","",$D$10/Details!$B$6*H271)</f>
        <v>862.24895151635303</v>
      </c>
      <c r="G272" s="41"/>
      <c r="H272" s="41">
        <f t="shared" ca="1" si="11"/>
        <v>49485.991919196247</v>
      </c>
    </row>
    <row r="273" spans="2:8" ht="18">
      <c r="B273" s="39">
        <f t="shared" ca="1" si="9"/>
        <v>240</v>
      </c>
      <c r="C273" s="40">
        <f ca="1">IF(B272:B638&lt;&gt;"",IF(Details!$B$6=26,IF(B273=1,$D$13,C272+14),IF(Details!$B$6=52,IF(B273=1,$D$13,C272+7),DATE(YEAR($D$13),MONTH($D$13)+(B273-1)*Details!$B$7,IF(Details!$B$6=24,IF(1-MOD(B273,2)=1,DAY($D$13)+14,DAY($D$13)),DAY($D$13))))),"")</f>
        <v>53083</v>
      </c>
      <c r="D273" s="41">
        <f ca="1">IF(B273="","",IF(B273&lt;=$D$14*Details!$B$6,H272*($D$10/Details!$B$6),IF(H272&lt;$H$8,H272,$H$8)))</f>
        <v>49485.991919196247</v>
      </c>
      <c r="E273" s="41">
        <f t="shared" ca="1" si="10"/>
        <v>49485.991919196247</v>
      </c>
      <c r="F273" s="41">
        <f ca="1">IF(B273="","",$D$10/Details!$B$6*H272)</f>
        <v>433.00242929296712</v>
      </c>
      <c r="G273" s="41"/>
      <c r="H273" s="41">
        <f t="shared" ca="1" si="11"/>
        <v>0</v>
      </c>
    </row>
    <row r="274" spans="2:8" ht="18">
      <c r="B274" s="39" t="str">
        <f t="shared" ca="1" si="9"/>
        <v/>
      </c>
      <c r="C274" s="40" t="str">
        <f ca="1">IF(B273:B639&lt;&gt;"",IF(Details!$B$6=26,IF(B274=1,$D$13,C273+14),IF(Details!$B$6=52,IF(B274=1,$D$13,C273+7),DATE(YEAR($D$13),MONTH($D$13)+(B274-1)*Details!$B$7,IF(Details!$B$6=24,IF(1-MOD(B274,2)=1,DAY($D$13)+14,DAY($D$13)),DAY($D$13))))),"")</f>
        <v/>
      </c>
      <c r="D274" s="41" t="str">
        <f ca="1">IF(B274="","",IF(B274&lt;=$D$14*Details!$B$6,H273*($D$10/Details!$B$6),IF(H273&lt;$H$8,H273,$H$8)))</f>
        <v/>
      </c>
      <c r="E274" s="41" t="str">
        <f t="shared" ca="1" si="10"/>
        <v/>
      </c>
      <c r="F274" s="41" t="str">
        <f ca="1">IF(B274="","",$D$10/Details!$B$6*H273)</f>
        <v/>
      </c>
      <c r="G274" s="41"/>
      <c r="H274" s="41" t="str">
        <f t="shared" ca="1" si="11"/>
        <v/>
      </c>
    </row>
    <row r="275" spans="2:8" ht="18">
      <c r="B275" s="39" t="str">
        <f t="shared" ca="1" si="9"/>
        <v/>
      </c>
      <c r="C275" s="40" t="str">
        <f ca="1">IF(B274:B640&lt;&gt;"",IF(Details!$B$6=26,IF(B275=1,$D$13,C274+14),IF(Details!$B$6=52,IF(B275=1,$D$13,C274+7),DATE(YEAR($D$13),MONTH($D$13)+(B275-1)*Details!$B$7,IF(Details!$B$6=24,IF(1-MOD(B275,2)=1,DAY($D$13)+14,DAY($D$13)),DAY($D$13))))),"")</f>
        <v/>
      </c>
      <c r="D275" s="41" t="str">
        <f ca="1">IF(B275="","",IF(B275&lt;=$D$14*Details!$B$6,H274*($D$10/Details!$B$6),IF(H274&lt;$H$8,H274,$H$8)))</f>
        <v/>
      </c>
      <c r="E275" s="41" t="str">
        <f t="shared" ca="1" si="10"/>
        <v/>
      </c>
      <c r="F275" s="41" t="str">
        <f ca="1">IF(B275="","",$D$10/Details!$B$6*H274)</f>
        <v/>
      </c>
      <c r="G275" s="41"/>
      <c r="H275" s="41" t="str">
        <f t="shared" ca="1" si="11"/>
        <v/>
      </c>
    </row>
    <row r="276" spans="2:8" ht="18">
      <c r="B276" s="39" t="str">
        <f t="shared" ca="1" si="9"/>
        <v/>
      </c>
      <c r="C276" s="40" t="str">
        <f ca="1">IF(B275:B641&lt;&gt;"",IF(Details!$B$6=26,IF(B276=1,$D$13,C275+14),IF(Details!$B$6=52,IF(B276=1,$D$13,C275+7),DATE(YEAR($D$13),MONTH($D$13)+(B276-1)*Details!$B$7,IF(Details!$B$6=24,IF(1-MOD(B276,2)=1,DAY($D$13)+14,DAY($D$13)),DAY($D$13))))),"")</f>
        <v/>
      </c>
      <c r="D276" s="41" t="str">
        <f ca="1">IF(B276="","",IF(B276&lt;=$D$14*Details!$B$6,H275*($D$10/Details!$B$6),IF(H275&lt;$H$8,H275,$H$8)))</f>
        <v/>
      </c>
      <c r="E276" s="41" t="str">
        <f t="shared" ca="1" si="10"/>
        <v/>
      </c>
      <c r="F276" s="41" t="str">
        <f ca="1">IF(B276="","",$D$10/Details!$B$6*H275)</f>
        <v/>
      </c>
      <c r="G276" s="41"/>
      <c r="H276" s="41" t="str">
        <f t="shared" ca="1" si="11"/>
        <v/>
      </c>
    </row>
    <row r="277" spans="2:8" ht="18">
      <c r="B277" s="39" t="str">
        <f t="shared" ca="1" si="9"/>
        <v/>
      </c>
      <c r="C277" s="40" t="str">
        <f ca="1">IF(B276:B642&lt;&gt;"",IF(Details!$B$6=26,IF(B277=1,$D$13,C276+14),IF(Details!$B$6=52,IF(B277=1,$D$13,C276+7),DATE(YEAR($D$13),MONTH($D$13)+(B277-1)*Details!$B$7,IF(Details!$B$6=24,IF(1-MOD(B277,2)=1,DAY($D$13)+14,DAY($D$13)),DAY($D$13))))),"")</f>
        <v/>
      </c>
      <c r="D277" s="41" t="str">
        <f ca="1">IF(B277="","",IF(B277&lt;=$D$14*Details!$B$6,H276*($D$10/Details!$B$6),IF(H276&lt;$H$8,H276,$H$8)))</f>
        <v/>
      </c>
      <c r="E277" s="41" t="str">
        <f t="shared" ca="1" si="10"/>
        <v/>
      </c>
      <c r="F277" s="41" t="str">
        <f ca="1">IF(B277="","",$D$10/Details!$B$6*H276)</f>
        <v/>
      </c>
      <c r="G277" s="41"/>
      <c r="H277" s="41" t="str">
        <f t="shared" ca="1" si="11"/>
        <v/>
      </c>
    </row>
    <row r="278" spans="2:8" ht="18">
      <c r="B278" s="39" t="str">
        <f t="shared" ca="1" si="9"/>
        <v/>
      </c>
      <c r="C278" s="40" t="str">
        <f ca="1">IF(B277:B643&lt;&gt;"",IF(Details!$B$6=26,IF(B278=1,$D$13,C277+14),IF(Details!$B$6=52,IF(B278=1,$D$13,C277+7),DATE(YEAR($D$13),MONTH($D$13)+(B278-1)*Details!$B$7,IF(Details!$B$6=24,IF(1-MOD(B278,2)=1,DAY($D$13)+14,DAY($D$13)),DAY($D$13))))),"")</f>
        <v/>
      </c>
      <c r="D278" s="41" t="str">
        <f ca="1">IF(B278="","",IF(B278&lt;=$D$14*Details!$B$6,H277*($D$10/Details!$B$6),IF(H277&lt;$H$8,H277,$H$8)))</f>
        <v/>
      </c>
      <c r="E278" s="41" t="str">
        <f t="shared" ca="1" si="10"/>
        <v/>
      </c>
      <c r="F278" s="41" t="str">
        <f ca="1">IF(B278="","",$D$10/Details!$B$6*H277)</f>
        <v/>
      </c>
      <c r="G278" s="41"/>
      <c r="H278" s="41" t="str">
        <f t="shared" ca="1" si="11"/>
        <v/>
      </c>
    </row>
    <row r="279" spans="2:8" ht="18">
      <c r="B279" s="39" t="str">
        <f t="shared" ca="1" si="9"/>
        <v/>
      </c>
      <c r="C279" s="40" t="str">
        <f ca="1">IF(B278:B644&lt;&gt;"",IF(Details!$B$6=26,IF(B279=1,$D$13,C278+14),IF(Details!$B$6=52,IF(B279=1,$D$13,C278+7),DATE(YEAR($D$13),MONTH($D$13)+(B279-1)*Details!$B$7,IF(Details!$B$6=24,IF(1-MOD(B279,2)=1,DAY($D$13)+14,DAY($D$13)),DAY($D$13))))),"")</f>
        <v/>
      </c>
      <c r="D279" s="41" t="str">
        <f ca="1">IF(B279="","",IF(B279&lt;=$D$14*Details!$B$6,H278*($D$10/Details!$B$6),IF(H278&lt;$H$8,H278,$H$8)))</f>
        <v/>
      </c>
      <c r="E279" s="41" t="str">
        <f t="shared" ca="1" si="10"/>
        <v/>
      </c>
      <c r="F279" s="41" t="str">
        <f ca="1">IF(B279="","",$D$10/Details!$B$6*H278)</f>
        <v/>
      </c>
      <c r="G279" s="41"/>
      <c r="H279" s="41" t="str">
        <f t="shared" ca="1" si="11"/>
        <v/>
      </c>
    </row>
    <row r="280" spans="2:8" ht="18">
      <c r="B280" s="39" t="str">
        <f t="shared" ca="1" si="9"/>
        <v/>
      </c>
      <c r="C280" s="40" t="str">
        <f ca="1">IF(B279:B645&lt;&gt;"",IF(Details!$B$6=26,IF(B280=1,$D$13,C279+14),IF(Details!$B$6=52,IF(B280=1,$D$13,C279+7),DATE(YEAR($D$13),MONTH($D$13)+(B280-1)*Details!$B$7,IF(Details!$B$6=24,IF(1-MOD(B280,2)=1,DAY($D$13)+14,DAY($D$13)),DAY($D$13))))),"")</f>
        <v/>
      </c>
      <c r="D280" s="41" t="str">
        <f ca="1">IF(B280="","",IF(B280&lt;=$D$14*Details!$B$6,H279*($D$10/Details!$B$6),IF(H279&lt;$H$8,H279,$H$8)))</f>
        <v/>
      </c>
      <c r="E280" s="41" t="str">
        <f t="shared" ca="1" si="10"/>
        <v/>
      </c>
      <c r="F280" s="41" t="str">
        <f ca="1">IF(B280="","",$D$10/Details!$B$6*H279)</f>
        <v/>
      </c>
      <c r="G280" s="41"/>
      <c r="H280" s="41" t="str">
        <f t="shared" ca="1" si="11"/>
        <v/>
      </c>
    </row>
    <row r="281" spans="2:8" ht="18">
      <c r="B281" s="39" t="str">
        <f t="shared" ca="1" si="9"/>
        <v/>
      </c>
      <c r="C281" s="40" t="str">
        <f ca="1">IF(B280:B646&lt;&gt;"",IF(Details!$B$6=26,IF(B281=1,$D$13,C280+14),IF(Details!$B$6=52,IF(B281=1,$D$13,C280+7),DATE(YEAR($D$13),MONTH($D$13)+(B281-1)*Details!$B$7,IF(Details!$B$6=24,IF(1-MOD(B281,2)=1,DAY($D$13)+14,DAY($D$13)),DAY($D$13))))),"")</f>
        <v/>
      </c>
      <c r="D281" s="41" t="str">
        <f ca="1">IF(B281="","",IF(B281&lt;=$D$14*Details!$B$6,H280*($D$10/Details!$B$6),IF(H280&lt;$H$8,H280,$H$8)))</f>
        <v/>
      </c>
      <c r="E281" s="41" t="str">
        <f t="shared" ca="1" si="10"/>
        <v/>
      </c>
      <c r="F281" s="41" t="str">
        <f ca="1">IF(B281="","",$D$10/Details!$B$6*H280)</f>
        <v/>
      </c>
      <c r="G281" s="41"/>
      <c r="H281" s="41" t="str">
        <f t="shared" ca="1" si="11"/>
        <v/>
      </c>
    </row>
    <row r="282" spans="2:8" ht="18">
      <c r="B282" s="39" t="str">
        <f t="shared" ca="1" si="9"/>
        <v/>
      </c>
      <c r="C282" s="40" t="str">
        <f ca="1">IF(B281:B647&lt;&gt;"",IF(Details!$B$6=26,IF(B282=1,$D$13,C281+14),IF(Details!$B$6=52,IF(B282=1,$D$13,C281+7),DATE(YEAR($D$13),MONTH($D$13)+(B282-1)*Details!$B$7,IF(Details!$B$6=24,IF(1-MOD(B282,2)=1,DAY($D$13)+14,DAY($D$13)),DAY($D$13))))),"")</f>
        <v/>
      </c>
      <c r="D282" s="41" t="str">
        <f ca="1">IF(B282="","",IF(B282&lt;=$D$14*Details!$B$6,H281*($D$10/Details!$B$6),IF(H281&lt;$H$8,H281,$H$8)))</f>
        <v/>
      </c>
      <c r="E282" s="41" t="str">
        <f t="shared" ca="1" si="10"/>
        <v/>
      </c>
      <c r="F282" s="41" t="str">
        <f ca="1">IF(B282="","",$D$10/Details!$B$6*H281)</f>
        <v/>
      </c>
      <c r="G282" s="41"/>
      <c r="H282" s="41" t="str">
        <f t="shared" ca="1" si="11"/>
        <v/>
      </c>
    </row>
    <row r="283" spans="2:8" ht="18">
      <c r="B283" s="39" t="str">
        <f t="shared" ca="1" si="9"/>
        <v/>
      </c>
      <c r="C283" s="40" t="str">
        <f ca="1">IF(B282:B648&lt;&gt;"",IF(Details!$B$6=26,IF(B283=1,$D$13,C282+14),IF(Details!$B$6=52,IF(B283=1,$D$13,C282+7),DATE(YEAR($D$13),MONTH($D$13)+(B283-1)*Details!$B$7,IF(Details!$B$6=24,IF(1-MOD(B283,2)=1,DAY($D$13)+14,DAY($D$13)),DAY($D$13))))),"")</f>
        <v/>
      </c>
      <c r="D283" s="41" t="str">
        <f ca="1">IF(B283="","",IF(B283&lt;=$D$14*Details!$B$6,H282*($D$10/Details!$B$6),IF(H282&lt;$H$8,H282,$H$8)))</f>
        <v/>
      </c>
      <c r="E283" s="41" t="str">
        <f t="shared" ca="1" si="10"/>
        <v/>
      </c>
      <c r="F283" s="41" t="str">
        <f ca="1">IF(B283="","",$D$10/Details!$B$6*H282)</f>
        <v/>
      </c>
      <c r="G283" s="41"/>
      <c r="H283" s="41" t="str">
        <f t="shared" ca="1" si="11"/>
        <v/>
      </c>
    </row>
    <row r="284" spans="2:8" ht="18">
      <c r="B284" s="39" t="str">
        <f t="shared" ca="1" si="9"/>
        <v/>
      </c>
      <c r="C284" s="40" t="str">
        <f ca="1">IF(B283:B649&lt;&gt;"",IF(Details!$B$6=26,IF(B284=1,$D$13,C283+14),IF(Details!$B$6=52,IF(B284=1,$D$13,C283+7),DATE(YEAR($D$13),MONTH($D$13)+(B284-1)*Details!$B$7,IF(Details!$B$6=24,IF(1-MOD(B284,2)=1,DAY($D$13)+14,DAY($D$13)),DAY($D$13))))),"")</f>
        <v/>
      </c>
      <c r="D284" s="41" t="str">
        <f ca="1">IF(B284="","",IF(B284&lt;=$D$14*Details!$B$6,H283*($D$10/Details!$B$6),IF(H283&lt;$H$8,H283,$H$8)))</f>
        <v/>
      </c>
      <c r="E284" s="41" t="str">
        <f t="shared" ca="1" si="10"/>
        <v/>
      </c>
      <c r="F284" s="41" t="str">
        <f ca="1">IF(B284="","",$D$10/Details!$B$6*H283)</f>
        <v/>
      </c>
      <c r="G284" s="41"/>
      <c r="H284" s="41" t="str">
        <f t="shared" ca="1" si="11"/>
        <v/>
      </c>
    </row>
    <row r="285" spans="2:8" ht="18">
      <c r="B285" s="39" t="str">
        <f t="shared" ca="1" si="9"/>
        <v/>
      </c>
      <c r="C285" s="40" t="str">
        <f ca="1">IF(B284:B650&lt;&gt;"",IF(Details!$B$6=26,IF(B285=1,$D$13,C284+14),IF(Details!$B$6=52,IF(B285=1,$D$13,C284+7),DATE(YEAR($D$13),MONTH($D$13)+(B285-1)*Details!$B$7,IF(Details!$B$6=24,IF(1-MOD(B285,2)=1,DAY($D$13)+14,DAY($D$13)),DAY($D$13))))),"")</f>
        <v/>
      </c>
      <c r="D285" s="41" t="str">
        <f ca="1">IF(B285="","",IF(B285&lt;=$D$14*Details!$B$6,H284*($D$10/Details!$B$6),IF(H284&lt;$H$8,H284,$H$8)))</f>
        <v/>
      </c>
      <c r="E285" s="41" t="str">
        <f t="shared" ca="1" si="10"/>
        <v/>
      </c>
      <c r="F285" s="41" t="str">
        <f ca="1">IF(B285="","",$D$10/Details!$B$6*H284)</f>
        <v/>
      </c>
      <c r="G285" s="41"/>
      <c r="H285" s="41" t="str">
        <f t="shared" ca="1" si="11"/>
        <v/>
      </c>
    </row>
    <row r="286" spans="2:8" ht="18">
      <c r="B286" s="39" t="str">
        <f t="shared" ca="1" si="9"/>
        <v/>
      </c>
      <c r="C286" s="40" t="str">
        <f ca="1">IF(B285:B651&lt;&gt;"",IF(Details!$B$6=26,IF(B286=1,$D$13,C285+14),IF(Details!$B$6=52,IF(B286=1,$D$13,C285+7),DATE(YEAR($D$13),MONTH($D$13)+(B286-1)*Details!$B$7,IF(Details!$B$6=24,IF(1-MOD(B286,2)=1,DAY($D$13)+14,DAY($D$13)),DAY($D$13))))),"")</f>
        <v/>
      </c>
      <c r="D286" s="41" t="str">
        <f ca="1">IF(B286="","",IF(B286&lt;=$D$14*Details!$B$6,H285*($D$10/Details!$B$6),IF(H285&lt;$H$8,H285,$H$8)))</f>
        <v/>
      </c>
      <c r="E286" s="41" t="str">
        <f t="shared" ca="1" si="10"/>
        <v/>
      </c>
      <c r="F286" s="41" t="str">
        <f ca="1">IF(B286="","",$D$10/Details!$B$6*H285)</f>
        <v/>
      </c>
      <c r="G286" s="41"/>
      <c r="H286" s="41" t="str">
        <f t="shared" ca="1" si="11"/>
        <v/>
      </c>
    </row>
    <row r="287" spans="2:8" ht="18">
      <c r="B287" s="39" t="str">
        <f t="shared" ca="1" si="9"/>
        <v/>
      </c>
      <c r="C287" s="40" t="str">
        <f ca="1">IF(B286:B652&lt;&gt;"",IF(Details!$B$6=26,IF(B287=1,$D$13,C286+14),IF(Details!$B$6=52,IF(B287=1,$D$13,C286+7),DATE(YEAR($D$13),MONTH($D$13)+(B287-1)*Details!$B$7,IF(Details!$B$6=24,IF(1-MOD(B287,2)=1,DAY($D$13)+14,DAY($D$13)),DAY($D$13))))),"")</f>
        <v/>
      </c>
      <c r="D287" s="41" t="str">
        <f ca="1">IF(B287="","",IF(B287&lt;=$D$14*Details!$B$6,H286*($D$10/Details!$B$6),IF(H286&lt;$H$8,H286,$H$8)))</f>
        <v/>
      </c>
      <c r="E287" s="41" t="str">
        <f t="shared" ca="1" si="10"/>
        <v/>
      </c>
      <c r="F287" s="41" t="str">
        <f ca="1">IF(B287="","",$D$10/Details!$B$6*H286)</f>
        <v/>
      </c>
      <c r="G287" s="41"/>
      <c r="H287" s="41" t="str">
        <f t="shared" ca="1" si="11"/>
        <v/>
      </c>
    </row>
    <row r="288" spans="2:8" ht="18">
      <c r="B288" s="39" t="str">
        <f t="shared" ca="1" si="9"/>
        <v/>
      </c>
      <c r="C288" s="40" t="str">
        <f ca="1">IF(B287:B653&lt;&gt;"",IF(Details!$B$6=26,IF(B288=1,$D$13,C287+14),IF(Details!$B$6=52,IF(B288=1,$D$13,C287+7),DATE(YEAR($D$13),MONTH($D$13)+(B288-1)*Details!$B$7,IF(Details!$B$6=24,IF(1-MOD(B288,2)=1,DAY($D$13)+14,DAY($D$13)),DAY($D$13))))),"")</f>
        <v/>
      </c>
      <c r="D288" s="41" t="str">
        <f ca="1">IF(B288="","",IF(B288&lt;=$D$14*Details!$B$6,H287*($D$10/Details!$B$6),IF(H287&lt;$H$8,H287,$H$8)))</f>
        <v/>
      </c>
      <c r="E288" s="41" t="str">
        <f t="shared" ca="1" si="10"/>
        <v/>
      </c>
      <c r="F288" s="41" t="str">
        <f ca="1">IF(B288="","",$D$10/Details!$B$6*H287)</f>
        <v/>
      </c>
      <c r="G288" s="41"/>
      <c r="H288" s="41" t="str">
        <f t="shared" ca="1" si="11"/>
        <v/>
      </c>
    </row>
    <row r="289" spans="2:8" ht="18">
      <c r="B289" s="39" t="str">
        <f t="shared" ca="1" si="9"/>
        <v/>
      </c>
      <c r="C289" s="40" t="str">
        <f ca="1">IF(B288:B654&lt;&gt;"",IF(Details!$B$6=26,IF(B289=1,$D$13,C288+14),IF(Details!$B$6=52,IF(B289=1,$D$13,C288+7),DATE(YEAR($D$13),MONTH($D$13)+(B289-1)*Details!$B$7,IF(Details!$B$6=24,IF(1-MOD(B289,2)=1,DAY($D$13)+14,DAY($D$13)),DAY($D$13))))),"")</f>
        <v/>
      </c>
      <c r="D289" s="41" t="str">
        <f ca="1">IF(B289="","",IF(B289&lt;=$D$14*Details!$B$6,H288*($D$10/Details!$B$6),IF(H288&lt;$H$8,H288,$H$8)))</f>
        <v/>
      </c>
      <c r="E289" s="41" t="str">
        <f t="shared" ca="1" si="10"/>
        <v/>
      </c>
      <c r="F289" s="41" t="str">
        <f ca="1">IF(B289="","",$D$10/Details!$B$6*H288)</f>
        <v/>
      </c>
      <c r="G289" s="41"/>
      <c r="H289" s="41" t="str">
        <f t="shared" ca="1" si="11"/>
        <v/>
      </c>
    </row>
    <row r="290" spans="2:8" ht="18">
      <c r="B290" s="39" t="str">
        <f t="shared" ca="1" si="9"/>
        <v/>
      </c>
      <c r="C290" s="40" t="str">
        <f ca="1">IF(B289:B655&lt;&gt;"",IF(Details!$B$6=26,IF(B290=1,$D$13,C289+14),IF(Details!$B$6=52,IF(B290=1,$D$13,C289+7),DATE(YEAR($D$13),MONTH($D$13)+(B290-1)*Details!$B$7,IF(Details!$B$6=24,IF(1-MOD(B290,2)=1,DAY($D$13)+14,DAY($D$13)),DAY($D$13))))),"")</f>
        <v/>
      </c>
      <c r="D290" s="41" t="str">
        <f ca="1">IF(B290="","",IF(B290&lt;=$D$14*Details!$B$6,H289*($D$10/Details!$B$6),IF(H289&lt;$H$8,H289,$H$8)))</f>
        <v/>
      </c>
      <c r="E290" s="41" t="str">
        <f t="shared" ca="1" si="10"/>
        <v/>
      </c>
      <c r="F290" s="41" t="str">
        <f ca="1">IF(B290="","",$D$10/Details!$B$6*H289)</f>
        <v/>
      </c>
      <c r="G290" s="41"/>
      <c r="H290" s="41" t="str">
        <f t="shared" ca="1" si="11"/>
        <v/>
      </c>
    </row>
    <row r="291" spans="2:8" ht="18">
      <c r="B291" s="39" t="str">
        <f t="shared" ref="B291:B354" ca="1" si="12">IF(B290&lt;$H$10,IF(H290&gt;0,B290+1,""),"")</f>
        <v/>
      </c>
      <c r="C291" s="40" t="str">
        <f ca="1">IF(B290:B656&lt;&gt;"",IF(Details!$B$6=26,IF(B291=1,$D$13,C290+14),IF(Details!$B$6=52,IF(B291=1,$D$13,C290+7),DATE(YEAR($D$13),MONTH($D$13)+(B291-1)*Details!$B$7,IF(Details!$B$6=24,IF(1-MOD(B291,2)=1,DAY($D$13)+14,DAY($D$13)),DAY($D$13))))),"")</f>
        <v/>
      </c>
      <c r="D291" s="41" t="str">
        <f ca="1">IF(B291="","",IF(B291&lt;=$D$14*Details!$B$6,H290*($D$10/Details!$B$6),IF(H290&lt;$H$8,H290,$H$8)))</f>
        <v/>
      </c>
      <c r="E291" s="41" t="str">
        <f t="shared" ca="1" si="10"/>
        <v/>
      </c>
      <c r="F291" s="41" t="str">
        <f ca="1">IF(B291="","",$D$10/Details!$B$6*H290)</f>
        <v/>
      </c>
      <c r="G291" s="41"/>
      <c r="H291" s="41" t="str">
        <f t="shared" ca="1" si="11"/>
        <v/>
      </c>
    </row>
    <row r="292" spans="2:8" ht="18">
      <c r="B292" s="39" t="str">
        <f t="shared" ca="1" si="12"/>
        <v/>
      </c>
      <c r="C292" s="40" t="str">
        <f ca="1">IF(B291:B657&lt;&gt;"",IF(Details!$B$6=26,IF(B292=1,$D$13,C291+14),IF(Details!$B$6=52,IF(B292=1,$D$13,C291+7),DATE(YEAR($D$13),MONTH($D$13)+(B292-1)*Details!$B$7,IF(Details!$B$6=24,IF(1-MOD(B292,2)=1,DAY($D$13)+14,DAY($D$13)),DAY($D$13))))),"")</f>
        <v/>
      </c>
      <c r="D292" s="41" t="str">
        <f ca="1">IF(B292="","",IF(B292&lt;=$D$14*Details!$B$6,H291*($D$10/Details!$B$6),IF(H291&lt;$H$8,H291,$H$8)))</f>
        <v/>
      </c>
      <c r="E292" s="41" t="str">
        <f t="shared" ref="E292:E355" ca="1" si="13">IF(B292="","",IF(H291&lt;$H$8,D292,D292-F292))</f>
        <v/>
      </c>
      <c r="F292" s="41" t="str">
        <f ca="1">IF(B292="","",$D$10/Details!$B$6*H291)</f>
        <v/>
      </c>
      <c r="G292" s="41"/>
      <c r="H292" s="41" t="str">
        <f t="shared" ref="H292:H355" ca="1" si="14">IF(E292="","",IF(H291-E292-G292&lt;0, 0, H291-E292-G292))</f>
        <v/>
      </c>
    </row>
    <row r="293" spans="2:8" ht="18">
      <c r="B293" s="39" t="str">
        <f t="shared" ca="1" si="12"/>
        <v/>
      </c>
      <c r="C293" s="40" t="str">
        <f ca="1">IF(B292:B658&lt;&gt;"",IF(Details!$B$6=26,IF(B293=1,$D$13,C292+14),IF(Details!$B$6=52,IF(B293=1,$D$13,C292+7),DATE(YEAR($D$13),MONTH($D$13)+(B293-1)*Details!$B$7,IF(Details!$B$6=24,IF(1-MOD(B293,2)=1,DAY($D$13)+14,DAY($D$13)),DAY($D$13))))),"")</f>
        <v/>
      </c>
      <c r="D293" s="41" t="str">
        <f ca="1">IF(B293="","",IF(B293&lt;=$D$14*Details!$B$6,H292*($D$10/Details!$B$6),IF(H292&lt;$H$8,H292,$H$8)))</f>
        <v/>
      </c>
      <c r="E293" s="41" t="str">
        <f t="shared" ca="1" si="13"/>
        <v/>
      </c>
      <c r="F293" s="41" t="str">
        <f ca="1">IF(B293="","",$D$10/Details!$B$6*H292)</f>
        <v/>
      </c>
      <c r="G293" s="41"/>
      <c r="H293" s="41" t="str">
        <f t="shared" ca="1" si="14"/>
        <v/>
      </c>
    </row>
    <row r="294" spans="2:8" ht="18">
      <c r="B294" s="39" t="str">
        <f t="shared" ca="1" si="12"/>
        <v/>
      </c>
      <c r="C294" s="40" t="str">
        <f ca="1">IF(B293:B659&lt;&gt;"",IF(Details!$B$6=26,IF(B294=1,$D$13,C293+14),IF(Details!$B$6=52,IF(B294=1,$D$13,C293+7),DATE(YEAR($D$13),MONTH($D$13)+(B294-1)*Details!$B$7,IF(Details!$B$6=24,IF(1-MOD(B294,2)=1,DAY($D$13)+14,DAY($D$13)),DAY($D$13))))),"")</f>
        <v/>
      </c>
      <c r="D294" s="41" t="str">
        <f ca="1">IF(B294="","",IF(B294&lt;=$D$14*Details!$B$6,H293*($D$10/Details!$B$6),IF(H293&lt;$H$8,H293,$H$8)))</f>
        <v/>
      </c>
      <c r="E294" s="41" t="str">
        <f t="shared" ca="1" si="13"/>
        <v/>
      </c>
      <c r="F294" s="41" t="str">
        <f ca="1">IF(B294="","",$D$10/Details!$B$6*H293)</f>
        <v/>
      </c>
      <c r="G294" s="41"/>
      <c r="H294" s="41" t="str">
        <f t="shared" ca="1" si="14"/>
        <v/>
      </c>
    </row>
    <row r="295" spans="2:8" ht="18">
      <c r="B295" s="39" t="str">
        <f t="shared" ca="1" si="12"/>
        <v/>
      </c>
      <c r="C295" s="40" t="str">
        <f ca="1">IF(B294:B660&lt;&gt;"",IF(Details!$B$6=26,IF(B295=1,$D$13,C294+14),IF(Details!$B$6=52,IF(B295=1,$D$13,C294+7),DATE(YEAR($D$13),MONTH($D$13)+(B295-1)*Details!$B$7,IF(Details!$B$6=24,IF(1-MOD(B295,2)=1,DAY($D$13)+14,DAY($D$13)),DAY($D$13))))),"")</f>
        <v/>
      </c>
      <c r="D295" s="41" t="str">
        <f ca="1">IF(B295="","",IF(B295&lt;=$D$14*Details!$B$6,H294*($D$10/Details!$B$6),IF(H294&lt;$H$8,H294,$H$8)))</f>
        <v/>
      </c>
      <c r="E295" s="41" t="str">
        <f t="shared" ca="1" si="13"/>
        <v/>
      </c>
      <c r="F295" s="41" t="str">
        <f ca="1">IF(B295="","",$D$10/Details!$B$6*H294)</f>
        <v/>
      </c>
      <c r="G295" s="41"/>
      <c r="H295" s="41" t="str">
        <f t="shared" ca="1" si="14"/>
        <v/>
      </c>
    </row>
    <row r="296" spans="2:8" ht="18">
      <c r="B296" s="39" t="str">
        <f t="shared" ca="1" si="12"/>
        <v/>
      </c>
      <c r="C296" s="40" t="str">
        <f ca="1">IF(B295:B661&lt;&gt;"",IF(Details!$B$6=26,IF(B296=1,$D$13,C295+14),IF(Details!$B$6=52,IF(B296=1,$D$13,C295+7),DATE(YEAR($D$13),MONTH($D$13)+(B296-1)*Details!$B$7,IF(Details!$B$6=24,IF(1-MOD(B296,2)=1,DAY($D$13)+14,DAY($D$13)),DAY($D$13))))),"")</f>
        <v/>
      </c>
      <c r="D296" s="41" t="str">
        <f ca="1">IF(B296="","",IF(B296&lt;=$D$14*Details!$B$6,H295*($D$10/Details!$B$6),IF(H295&lt;$H$8,H295,$H$8)))</f>
        <v/>
      </c>
      <c r="E296" s="41" t="str">
        <f t="shared" ca="1" si="13"/>
        <v/>
      </c>
      <c r="F296" s="41" t="str">
        <f ca="1">IF(B296="","",$D$10/Details!$B$6*H295)</f>
        <v/>
      </c>
      <c r="G296" s="41"/>
      <c r="H296" s="41" t="str">
        <f t="shared" ca="1" si="14"/>
        <v/>
      </c>
    </row>
    <row r="297" spans="2:8" ht="18">
      <c r="B297" s="39" t="str">
        <f t="shared" ca="1" si="12"/>
        <v/>
      </c>
      <c r="C297" s="40" t="str">
        <f ca="1">IF(B296:B662&lt;&gt;"",IF(Details!$B$6=26,IF(B297=1,$D$13,C296+14),IF(Details!$B$6=52,IF(B297=1,$D$13,C296+7),DATE(YEAR($D$13),MONTH($D$13)+(B297-1)*Details!$B$7,IF(Details!$B$6=24,IF(1-MOD(B297,2)=1,DAY($D$13)+14,DAY($D$13)),DAY($D$13))))),"")</f>
        <v/>
      </c>
      <c r="D297" s="41" t="str">
        <f ca="1">IF(B297="","",IF(B297&lt;=$D$14*Details!$B$6,H296*($D$10/Details!$B$6),IF(H296&lt;$H$8,H296,$H$8)))</f>
        <v/>
      </c>
      <c r="E297" s="41" t="str">
        <f t="shared" ca="1" si="13"/>
        <v/>
      </c>
      <c r="F297" s="41" t="str">
        <f ca="1">IF(B297="","",$D$10/Details!$B$6*H296)</f>
        <v/>
      </c>
      <c r="G297" s="41"/>
      <c r="H297" s="41" t="str">
        <f t="shared" ca="1" si="14"/>
        <v/>
      </c>
    </row>
    <row r="298" spans="2:8" ht="18">
      <c r="B298" s="39" t="str">
        <f t="shared" ca="1" si="12"/>
        <v/>
      </c>
      <c r="C298" s="40" t="str">
        <f ca="1">IF(B297:B663&lt;&gt;"",IF(Details!$B$6=26,IF(B298=1,$D$13,C297+14),IF(Details!$B$6=52,IF(B298=1,$D$13,C297+7),DATE(YEAR($D$13),MONTH($D$13)+(B298-1)*Details!$B$7,IF(Details!$B$6=24,IF(1-MOD(B298,2)=1,DAY($D$13)+14,DAY($D$13)),DAY($D$13))))),"")</f>
        <v/>
      </c>
      <c r="D298" s="41" t="str">
        <f ca="1">IF(B298="","",IF(B298&lt;=$D$14*Details!$B$6,H297*($D$10/Details!$B$6),IF(H297&lt;$H$8,H297,$H$8)))</f>
        <v/>
      </c>
      <c r="E298" s="41" t="str">
        <f t="shared" ca="1" si="13"/>
        <v/>
      </c>
      <c r="F298" s="41" t="str">
        <f ca="1">IF(B298="","",$D$10/Details!$B$6*H297)</f>
        <v/>
      </c>
      <c r="G298" s="41"/>
      <c r="H298" s="41" t="str">
        <f t="shared" ca="1" si="14"/>
        <v/>
      </c>
    </row>
    <row r="299" spans="2:8" ht="18">
      <c r="B299" s="39" t="str">
        <f t="shared" ca="1" si="12"/>
        <v/>
      </c>
      <c r="C299" s="40" t="str">
        <f ca="1">IF(B298:B664&lt;&gt;"",IF(Details!$B$6=26,IF(B299=1,$D$13,C298+14),IF(Details!$B$6=52,IF(B299=1,$D$13,C298+7),DATE(YEAR($D$13),MONTH($D$13)+(B299-1)*Details!$B$7,IF(Details!$B$6=24,IF(1-MOD(B299,2)=1,DAY($D$13)+14,DAY($D$13)),DAY($D$13))))),"")</f>
        <v/>
      </c>
      <c r="D299" s="41" t="str">
        <f ca="1">IF(B299="","",IF(B299&lt;=$D$14*Details!$B$6,H298*($D$10/Details!$B$6),IF(H298&lt;$H$8,H298,$H$8)))</f>
        <v/>
      </c>
      <c r="E299" s="41" t="str">
        <f t="shared" ca="1" si="13"/>
        <v/>
      </c>
      <c r="F299" s="41" t="str">
        <f ca="1">IF(B299="","",$D$10/Details!$B$6*H298)</f>
        <v/>
      </c>
      <c r="G299" s="41"/>
      <c r="H299" s="41" t="str">
        <f t="shared" ca="1" si="14"/>
        <v/>
      </c>
    </row>
    <row r="300" spans="2:8" ht="18">
      <c r="B300" s="39" t="str">
        <f t="shared" ca="1" si="12"/>
        <v/>
      </c>
      <c r="C300" s="40" t="str">
        <f ca="1">IF(B299:B665&lt;&gt;"",IF(Details!$B$6=26,IF(B300=1,$D$13,C299+14),IF(Details!$B$6=52,IF(B300=1,$D$13,C299+7),DATE(YEAR($D$13),MONTH($D$13)+(B300-1)*Details!$B$7,IF(Details!$B$6=24,IF(1-MOD(B300,2)=1,DAY($D$13)+14,DAY($D$13)),DAY($D$13))))),"")</f>
        <v/>
      </c>
      <c r="D300" s="41" t="str">
        <f ca="1">IF(B300="","",IF(B300&lt;=$D$14*Details!$B$6,H299*($D$10/Details!$B$6),IF(H299&lt;$H$8,H299,$H$8)))</f>
        <v/>
      </c>
      <c r="E300" s="41" t="str">
        <f t="shared" ca="1" si="13"/>
        <v/>
      </c>
      <c r="F300" s="41" t="str">
        <f ca="1">IF(B300="","",$D$10/Details!$B$6*H299)</f>
        <v/>
      </c>
      <c r="G300" s="41"/>
      <c r="H300" s="41" t="str">
        <f t="shared" ca="1" si="14"/>
        <v/>
      </c>
    </row>
    <row r="301" spans="2:8" ht="18">
      <c r="B301" s="39" t="str">
        <f t="shared" ca="1" si="12"/>
        <v/>
      </c>
      <c r="C301" s="40" t="str">
        <f ca="1">IF(B300:B666&lt;&gt;"",IF(Details!$B$6=26,IF(B301=1,$D$13,C300+14),IF(Details!$B$6=52,IF(B301=1,$D$13,C300+7),DATE(YEAR($D$13),MONTH($D$13)+(B301-1)*Details!$B$7,IF(Details!$B$6=24,IF(1-MOD(B301,2)=1,DAY($D$13)+14,DAY($D$13)),DAY($D$13))))),"")</f>
        <v/>
      </c>
      <c r="D301" s="41" t="str">
        <f ca="1">IF(B301="","",IF(B301&lt;=$D$14*Details!$B$6,H300*($D$10/Details!$B$6),IF(H300&lt;$H$8,H300,$H$8)))</f>
        <v/>
      </c>
      <c r="E301" s="41" t="str">
        <f t="shared" ca="1" si="13"/>
        <v/>
      </c>
      <c r="F301" s="41" t="str">
        <f ca="1">IF(B301="","",$D$10/Details!$B$6*H300)</f>
        <v/>
      </c>
      <c r="G301" s="41"/>
      <c r="H301" s="41" t="str">
        <f t="shared" ca="1" si="14"/>
        <v/>
      </c>
    </row>
    <row r="302" spans="2:8" ht="18">
      <c r="B302" s="39" t="str">
        <f t="shared" ca="1" si="12"/>
        <v/>
      </c>
      <c r="C302" s="40" t="str">
        <f ca="1">IF(B301:B667&lt;&gt;"",IF(Details!$B$6=26,IF(B302=1,$D$13,C301+14),IF(Details!$B$6=52,IF(B302=1,$D$13,C301+7),DATE(YEAR($D$13),MONTH($D$13)+(B302-1)*Details!$B$7,IF(Details!$B$6=24,IF(1-MOD(B302,2)=1,DAY($D$13)+14,DAY($D$13)),DAY($D$13))))),"")</f>
        <v/>
      </c>
      <c r="D302" s="41" t="str">
        <f ca="1">IF(B302="","",IF(B302&lt;=$D$14*Details!$B$6,H301*($D$10/Details!$B$6),IF(H301&lt;$H$8,H301,$H$8)))</f>
        <v/>
      </c>
      <c r="E302" s="41" t="str">
        <f t="shared" ca="1" si="13"/>
        <v/>
      </c>
      <c r="F302" s="41" t="str">
        <f ca="1">IF(B302="","",$D$10/Details!$B$6*H301)</f>
        <v/>
      </c>
      <c r="G302" s="41"/>
      <c r="H302" s="41" t="str">
        <f t="shared" ca="1" si="14"/>
        <v/>
      </c>
    </row>
    <row r="303" spans="2:8" ht="18">
      <c r="B303" s="39" t="str">
        <f t="shared" ca="1" si="12"/>
        <v/>
      </c>
      <c r="C303" s="40" t="str">
        <f ca="1">IF(B302:B668&lt;&gt;"",IF(Details!$B$6=26,IF(B303=1,$D$13,C302+14),IF(Details!$B$6=52,IF(B303=1,$D$13,C302+7),DATE(YEAR($D$13),MONTH($D$13)+(B303-1)*Details!$B$7,IF(Details!$B$6=24,IF(1-MOD(B303,2)=1,DAY($D$13)+14,DAY($D$13)),DAY($D$13))))),"")</f>
        <v/>
      </c>
      <c r="D303" s="41" t="str">
        <f ca="1">IF(B303="","",IF(B303&lt;=$D$14*Details!$B$6,H302*($D$10/Details!$B$6),IF(H302&lt;$H$8,H302,$H$8)))</f>
        <v/>
      </c>
      <c r="E303" s="41" t="str">
        <f t="shared" ca="1" si="13"/>
        <v/>
      </c>
      <c r="F303" s="41" t="str">
        <f ca="1">IF(B303="","",$D$10/Details!$B$6*H302)</f>
        <v/>
      </c>
      <c r="G303" s="41"/>
      <c r="H303" s="41" t="str">
        <f t="shared" ca="1" si="14"/>
        <v/>
      </c>
    </row>
    <row r="304" spans="2:8" ht="18">
      <c r="B304" s="39" t="str">
        <f t="shared" ca="1" si="12"/>
        <v/>
      </c>
      <c r="C304" s="40" t="str">
        <f ca="1">IF(B303:B669&lt;&gt;"",IF(Details!$B$6=26,IF(B304=1,$D$13,C303+14),IF(Details!$B$6=52,IF(B304=1,$D$13,C303+7),DATE(YEAR($D$13),MONTH($D$13)+(B304-1)*Details!$B$7,IF(Details!$B$6=24,IF(1-MOD(B304,2)=1,DAY($D$13)+14,DAY($D$13)),DAY($D$13))))),"")</f>
        <v/>
      </c>
      <c r="D304" s="41" t="str">
        <f ca="1">IF(B304="","",IF(B304&lt;=$D$14*Details!$B$6,H303*($D$10/Details!$B$6),IF(H303&lt;$H$8,H303,$H$8)))</f>
        <v/>
      </c>
      <c r="E304" s="41" t="str">
        <f t="shared" ca="1" si="13"/>
        <v/>
      </c>
      <c r="F304" s="41" t="str">
        <f ca="1">IF(B304="","",$D$10/Details!$B$6*H303)</f>
        <v/>
      </c>
      <c r="G304" s="41"/>
      <c r="H304" s="41" t="str">
        <f t="shared" ca="1" si="14"/>
        <v/>
      </c>
    </row>
    <row r="305" spans="2:8" ht="18">
      <c r="B305" s="39" t="str">
        <f t="shared" ca="1" si="12"/>
        <v/>
      </c>
      <c r="C305" s="40" t="str">
        <f ca="1">IF(B304:B670&lt;&gt;"",IF(Details!$B$6=26,IF(B305=1,$D$13,C304+14),IF(Details!$B$6=52,IF(B305=1,$D$13,C304+7),DATE(YEAR($D$13),MONTH($D$13)+(B305-1)*Details!$B$7,IF(Details!$B$6=24,IF(1-MOD(B305,2)=1,DAY($D$13)+14,DAY($D$13)),DAY($D$13))))),"")</f>
        <v/>
      </c>
      <c r="D305" s="41" t="str">
        <f ca="1">IF(B305="","",IF(B305&lt;=$D$14*Details!$B$6,H304*($D$10/Details!$B$6),IF(H304&lt;$H$8,H304,$H$8)))</f>
        <v/>
      </c>
      <c r="E305" s="41" t="str">
        <f t="shared" ca="1" si="13"/>
        <v/>
      </c>
      <c r="F305" s="41" t="str">
        <f ca="1">IF(B305="","",$D$10/Details!$B$6*H304)</f>
        <v/>
      </c>
      <c r="G305" s="41"/>
      <c r="H305" s="41" t="str">
        <f t="shared" ca="1" si="14"/>
        <v/>
      </c>
    </row>
    <row r="306" spans="2:8" ht="18">
      <c r="B306" s="39" t="str">
        <f t="shared" ca="1" si="12"/>
        <v/>
      </c>
      <c r="C306" s="40" t="str">
        <f ca="1">IF(B305:B671&lt;&gt;"",IF(Details!$B$6=26,IF(B306=1,$D$13,C305+14),IF(Details!$B$6=52,IF(B306=1,$D$13,C305+7),DATE(YEAR($D$13),MONTH($D$13)+(B306-1)*Details!$B$7,IF(Details!$B$6=24,IF(1-MOD(B306,2)=1,DAY($D$13)+14,DAY($D$13)),DAY($D$13))))),"")</f>
        <v/>
      </c>
      <c r="D306" s="41" t="str">
        <f ca="1">IF(B306="","",IF(B306&lt;=$D$14*Details!$B$6,H305*($D$10/Details!$B$6),IF(H305&lt;$H$8,H305,$H$8)))</f>
        <v/>
      </c>
      <c r="E306" s="41" t="str">
        <f t="shared" ca="1" si="13"/>
        <v/>
      </c>
      <c r="F306" s="41" t="str">
        <f ca="1">IF(B306="","",$D$10/Details!$B$6*H305)</f>
        <v/>
      </c>
      <c r="G306" s="41"/>
      <c r="H306" s="41" t="str">
        <f t="shared" ca="1" si="14"/>
        <v/>
      </c>
    </row>
    <row r="307" spans="2:8" ht="18">
      <c r="B307" s="39" t="str">
        <f t="shared" ca="1" si="12"/>
        <v/>
      </c>
      <c r="C307" s="40" t="str">
        <f ca="1">IF(B306:B672&lt;&gt;"",IF(Details!$B$6=26,IF(B307=1,$D$13,C306+14),IF(Details!$B$6=52,IF(B307=1,$D$13,C306+7),DATE(YEAR($D$13),MONTH($D$13)+(B307-1)*Details!$B$7,IF(Details!$B$6=24,IF(1-MOD(B307,2)=1,DAY($D$13)+14,DAY($D$13)),DAY($D$13))))),"")</f>
        <v/>
      </c>
      <c r="D307" s="41" t="str">
        <f ca="1">IF(B307="","",IF(B307&lt;=$D$14*Details!$B$6,H306*($D$10/Details!$B$6),IF(H306&lt;$H$8,H306,$H$8)))</f>
        <v/>
      </c>
      <c r="E307" s="41" t="str">
        <f t="shared" ca="1" si="13"/>
        <v/>
      </c>
      <c r="F307" s="41" t="str">
        <f ca="1">IF(B307="","",$D$10/Details!$B$6*H306)</f>
        <v/>
      </c>
      <c r="G307" s="41"/>
      <c r="H307" s="41" t="str">
        <f t="shared" ca="1" si="14"/>
        <v/>
      </c>
    </row>
    <row r="308" spans="2:8" ht="18">
      <c r="B308" s="39" t="str">
        <f t="shared" ca="1" si="12"/>
        <v/>
      </c>
      <c r="C308" s="40" t="str">
        <f ca="1">IF(B307:B673&lt;&gt;"",IF(Details!$B$6=26,IF(B308=1,$D$13,C307+14),IF(Details!$B$6=52,IF(B308=1,$D$13,C307+7),DATE(YEAR($D$13),MONTH($D$13)+(B308-1)*Details!$B$7,IF(Details!$B$6=24,IF(1-MOD(B308,2)=1,DAY($D$13)+14,DAY($D$13)),DAY($D$13))))),"")</f>
        <v/>
      </c>
      <c r="D308" s="41" t="str">
        <f ca="1">IF(B308="","",IF(B308&lt;=$D$14*Details!$B$6,H307*($D$10/Details!$B$6),IF(H307&lt;$H$8,H307,$H$8)))</f>
        <v/>
      </c>
      <c r="E308" s="41" t="str">
        <f t="shared" ca="1" si="13"/>
        <v/>
      </c>
      <c r="F308" s="41" t="str">
        <f ca="1">IF(B308="","",$D$10/Details!$B$6*H307)</f>
        <v/>
      </c>
      <c r="G308" s="41"/>
      <c r="H308" s="41" t="str">
        <f t="shared" ca="1" si="14"/>
        <v/>
      </c>
    </row>
    <row r="309" spans="2:8" ht="18">
      <c r="B309" s="39" t="str">
        <f t="shared" ca="1" si="12"/>
        <v/>
      </c>
      <c r="C309" s="40" t="str">
        <f ca="1">IF(B308:B674&lt;&gt;"",IF(Details!$B$6=26,IF(B309=1,$D$13,C308+14),IF(Details!$B$6=52,IF(B309=1,$D$13,C308+7),DATE(YEAR($D$13),MONTH($D$13)+(B309-1)*Details!$B$7,IF(Details!$B$6=24,IF(1-MOD(B309,2)=1,DAY($D$13)+14,DAY($D$13)),DAY($D$13))))),"")</f>
        <v/>
      </c>
      <c r="D309" s="41" t="str">
        <f ca="1">IF(B309="","",IF(B309&lt;=$D$14*Details!$B$6,H308*($D$10/Details!$B$6),IF(H308&lt;$H$8,H308,$H$8)))</f>
        <v/>
      </c>
      <c r="E309" s="41" t="str">
        <f t="shared" ca="1" si="13"/>
        <v/>
      </c>
      <c r="F309" s="41" t="str">
        <f ca="1">IF(B309="","",$D$10/Details!$B$6*H308)</f>
        <v/>
      </c>
      <c r="G309" s="41"/>
      <c r="H309" s="41" t="str">
        <f t="shared" ca="1" si="14"/>
        <v/>
      </c>
    </row>
    <row r="310" spans="2:8" ht="18">
      <c r="B310" s="39" t="str">
        <f t="shared" ca="1" si="12"/>
        <v/>
      </c>
      <c r="C310" s="40" t="str">
        <f ca="1">IF(B309:B675&lt;&gt;"",IF(Details!$B$6=26,IF(B310=1,$D$13,C309+14),IF(Details!$B$6=52,IF(B310=1,$D$13,C309+7),DATE(YEAR($D$13),MONTH($D$13)+(B310-1)*Details!$B$7,IF(Details!$B$6=24,IF(1-MOD(B310,2)=1,DAY($D$13)+14,DAY($D$13)),DAY($D$13))))),"")</f>
        <v/>
      </c>
      <c r="D310" s="41" t="str">
        <f ca="1">IF(B310="","",IF(B310&lt;=$D$14*Details!$B$6,H309*($D$10/Details!$B$6),IF(H309&lt;$H$8,H309,$H$8)))</f>
        <v/>
      </c>
      <c r="E310" s="41" t="str">
        <f t="shared" ca="1" si="13"/>
        <v/>
      </c>
      <c r="F310" s="41" t="str">
        <f ca="1">IF(B310="","",$D$10/Details!$B$6*H309)</f>
        <v/>
      </c>
      <c r="G310" s="41"/>
      <c r="H310" s="41" t="str">
        <f t="shared" ca="1" si="14"/>
        <v/>
      </c>
    </row>
    <row r="311" spans="2:8" ht="18">
      <c r="B311" s="39" t="str">
        <f t="shared" ca="1" si="12"/>
        <v/>
      </c>
      <c r="C311" s="40" t="str">
        <f ca="1">IF(B310:B676&lt;&gt;"",IF(Details!$B$6=26,IF(B311=1,$D$13,C310+14),IF(Details!$B$6=52,IF(B311=1,$D$13,C310+7),DATE(YEAR($D$13),MONTH($D$13)+(B311-1)*Details!$B$7,IF(Details!$B$6=24,IF(1-MOD(B311,2)=1,DAY($D$13)+14,DAY($D$13)),DAY($D$13))))),"")</f>
        <v/>
      </c>
      <c r="D311" s="41" t="str">
        <f ca="1">IF(B311="","",IF(B311&lt;=$D$14*Details!$B$6,H310*($D$10/Details!$B$6),IF(H310&lt;$H$8,H310,$H$8)))</f>
        <v/>
      </c>
      <c r="E311" s="41" t="str">
        <f t="shared" ca="1" si="13"/>
        <v/>
      </c>
      <c r="F311" s="41" t="str">
        <f ca="1">IF(B311="","",$D$10/Details!$B$6*H310)</f>
        <v/>
      </c>
      <c r="G311" s="41"/>
      <c r="H311" s="41" t="str">
        <f t="shared" ca="1" si="14"/>
        <v/>
      </c>
    </row>
    <row r="312" spans="2:8" ht="18">
      <c r="B312" s="39" t="str">
        <f t="shared" ca="1" si="12"/>
        <v/>
      </c>
      <c r="C312" s="40" t="str">
        <f ca="1">IF(B311:B677&lt;&gt;"",IF(Details!$B$6=26,IF(B312=1,$D$13,C311+14),IF(Details!$B$6=52,IF(B312=1,$D$13,C311+7),DATE(YEAR($D$13),MONTH($D$13)+(B312-1)*Details!$B$7,IF(Details!$B$6=24,IF(1-MOD(B312,2)=1,DAY($D$13)+14,DAY($D$13)),DAY($D$13))))),"")</f>
        <v/>
      </c>
      <c r="D312" s="41" t="str">
        <f ca="1">IF(B312="","",IF(B312&lt;=$D$14*Details!$B$6,H311*($D$10/Details!$B$6),IF(H311&lt;$H$8,H311,$H$8)))</f>
        <v/>
      </c>
      <c r="E312" s="41" t="str">
        <f t="shared" ca="1" si="13"/>
        <v/>
      </c>
      <c r="F312" s="41" t="str">
        <f ca="1">IF(B312="","",$D$10/Details!$B$6*H311)</f>
        <v/>
      </c>
      <c r="G312" s="41"/>
      <c r="H312" s="41" t="str">
        <f t="shared" ca="1" si="14"/>
        <v/>
      </c>
    </row>
    <row r="313" spans="2:8" ht="18">
      <c r="B313" s="39" t="str">
        <f t="shared" ca="1" si="12"/>
        <v/>
      </c>
      <c r="C313" s="40" t="str">
        <f ca="1">IF(B312:B678&lt;&gt;"",IF(Details!$B$6=26,IF(B313=1,$D$13,C312+14),IF(Details!$B$6=52,IF(B313=1,$D$13,C312+7),DATE(YEAR($D$13),MONTH($D$13)+(B313-1)*Details!$B$7,IF(Details!$B$6=24,IF(1-MOD(B313,2)=1,DAY($D$13)+14,DAY($D$13)),DAY($D$13))))),"")</f>
        <v/>
      </c>
      <c r="D313" s="41" t="str">
        <f ca="1">IF(B313="","",IF(B313&lt;=$D$14*Details!$B$6,H312*($D$10/Details!$B$6),IF(H312&lt;$H$8,H312,$H$8)))</f>
        <v/>
      </c>
      <c r="E313" s="41" t="str">
        <f t="shared" ca="1" si="13"/>
        <v/>
      </c>
      <c r="F313" s="41" t="str">
        <f ca="1">IF(B313="","",$D$10/Details!$B$6*H312)</f>
        <v/>
      </c>
      <c r="G313" s="41"/>
      <c r="H313" s="41" t="str">
        <f t="shared" ca="1" si="14"/>
        <v/>
      </c>
    </row>
    <row r="314" spans="2:8" ht="18">
      <c r="B314" s="39" t="str">
        <f t="shared" ca="1" si="12"/>
        <v/>
      </c>
      <c r="C314" s="40" t="str">
        <f ca="1">IF(B313:B679&lt;&gt;"",IF(Details!$B$6=26,IF(B314=1,$D$13,C313+14),IF(Details!$B$6=52,IF(B314=1,$D$13,C313+7),DATE(YEAR($D$13),MONTH($D$13)+(B314-1)*Details!$B$7,IF(Details!$B$6=24,IF(1-MOD(B314,2)=1,DAY($D$13)+14,DAY($D$13)),DAY($D$13))))),"")</f>
        <v/>
      </c>
      <c r="D314" s="41" t="str">
        <f ca="1">IF(B314="","",IF(B314&lt;=$D$14*Details!$B$6,H313*($D$10/Details!$B$6),IF(H313&lt;$H$8,H313,$H$8)))</f>
        <v/>
      </c>
      <c r="E314" s="41" t="str">
        <f t="shared" ca="1" si="13"/>
        <v/>
      </c>
      <c r="F314" s="41" t="str">
        <f ca="1">IF(B314="","",$D$10/Details!$B$6*H313)</f>
        <v/>
      </c>
      <c r="G314" s="41"/>
      <c r="H314" s="41" t="str">
        <f t="shared" ca="1" si="14"/>
        <v/>
      </c>
    </row>
    <row r="315" spans="2:8" ht="18">
      <c r="B315" s="39" t="str">
        <f t="shared" ca="1" si="12"/>
        <v/>
      </c>
      <c r="C315" s="40" t="str">
        <f ca="1">IF(B314:B680&lt;&gt;"",IF(Details!$B$6=26,IF(B315=1,$D$13,C314+14),IF(Details!$B$6=52,IF(B315=1,$D$13,C314+7),DATE(YEAR($D$13),MONTH($D$13)+(B315-1)*Details!$B$7,IF(Details!$B$6=24,IF(1-MOD(B315,2)=1,DAY($D$13)+14,DAY($D$13)),DAY($D$13))))),"")</f>
        <v/>
      </c>
      <c r="D315" s="41" t="str">
        <f ca="1">IF(B315="","",IF(B315&lt;=$D$14*Details!$B$6,H314*($D$10/Details!$B$6),IF(H314&lt;$H$8,H314,$H$8)))</f>
        <v/>
      </c>
      <c r="E315" s="41" t="str">
        <f t="shared" ca="1" si="13"/>
        <v/>
      </c>
      <c r="F315" s="41" t="str">
        <f ca="1">IF(B315="","",$D$10/Details!$B$6*H314)</f>
        <v/>
      </c>
      <c r="G315" s="41"/>
      <c r="H315" s="41" t="str">
        <f t="shared" ca="1" si="14"/>
        <v/>
      </c>
    </row>
    <row r="316" spans="2:8" ht="18">
      <c r="B316" s="39" t="str">
        <f t="shared" ca="1" si="12"/>
        <v/>
      </c>
      <c r="C316" s="40" t="str">
        <f ca="1">IF(B315:B681&lt;&gt;"",IF(Details!$B$6=26,IF(B316=1,$D$13,C315+14),IF(Details!$B$6=52,IF(B316=1,$D$13,C315+7),DATE(YEAR($D$13),MONTH($D$13)+(B316-1)*Details!$B$7,IF(Details!$B$6=24,IF(1-MOD(B316,2)=1,DAY($D$13)+14,DAY($D$13)),DAY($D$13))))),"")</f>
        <v/>
      </c>
      <c r="D316" s="41" t="str">
        <f ca="1">IF(B316="","",IF(B316&lt;=$D$14*Details!$B$6,H315*($D$10/Details!$B$6),IF(H315&lt;$H$8,H315,$H$8)))</f>
        <v/>
      </c>
      <c r="E316" s="41" t="str">
        <f t="shared" ca="1" si="13"/>
        <v/>
      </c>
      <c r="F316" s="41" t="str">
        <f ca="1">IF(B316="","",$D$10/Details!$B$6*H315)</f>
        <v/>
      </c>
      <c r="G316" s="41"/>
      <c r="H316" s="41" t="str">
        <f t="shared" ca="1" si="14"/>
        <v/>
      </c>
    </row>
    <row r="317" spans="2:8" ht="18">
      <c r="B317" s="39" t="str">
        <f t="shared" ca="1" si="12"/>
        <v/>
      </c>
      <c r="C317" s="40" t="str">
        <f ca="1">IF(B316:B682&lt;&gt;"",IF(Details!$B$6=26,IF(B317=1,$D$13,C316+14),IF(Details!$B$6=52,IF(B317=1,$D$13,C316+7),DATE(YEAR($D$13),MONTH($D$13)+(B317-1)*Details!$B$7,IF(Details!$B$6=24,IF(1-MOD(B317,2)=1,DAY($D$13)+14,DAY($D$13)),DAY($D$13))))),"")</f>
        <v/>
      </c>
      <c r="D317" s="41" t="str">
        <f ca="1">IF(B317="","",IF(B317&lt;=$D$14*Details!$B$6,H316*($D$10/Details!$B$6),IF(H316&lt;$H$8,H316,$H$8)))</f>
        <v/>
      </c>
      <c r="E317" s="41" t="str">
        <f t="shared" ca="1" si="13"/>
        <v/>
      </c>
      <c r="F317" s="41" t="str">
        <f ca="1">IF(B317="","",$D$10/Details!$B$6*H316)</f>
        <v/>
      </c>
      <c r="G317" s="41"/>
      <c r="H317" s="41" t="str">
        <f t="shared" ca="1" si="14"/>
        <v/>
      </c>
    </row>
    <row r="318" spans="2:8" ht="18">
      <c r="B318" s="39" t="str">
        <f t="shared" ca="1" si="12"/>
        <v/>
      </c>
      <c r="C318" s="40" t="str">
        <f ca="1">IF(B317:B683&lt;&gt;"",IF(Details!$B$6=26,IF(B318=1,$D$13,C317+14),IF(Details!$B$6=52,IF(B318=1,$D$13,C317+7),DATE(YEAR($D$13),MONTH($D$13)+(B318-1)*Details!$B$7,IF(Details!$B$6=24,IF(1-MOD(B318,2)=1,DAY($D$13)+14,DAY($D$13)),DAY($D$13))))),"")</f>
        <v/>
      </c>
      <c r="D318" s="41" t="str">
        <f ca="1">IF(B318="","",IF(B318&lt;=$D$14*Details!$B$6,H317*($D$10/Details!$B$6),IF(H317&lt;$H$8,H317,$H$8)))</f>
        <v/>
      </c>
      <c r="E318" s="41" t="str">
        <f t="shared" ca="1" si="13"/>
        <v/>
      </c>
      <c r="F318" s="41" t="str">
        <f ca="1">IF(B318="","",$D$10/Details!$B$6*H317)</f>
        <v/>
      </c>
      <c r="G318" s="41"/>
      <c r="H318" s="41" t="str">
        <f t="shared" ca="1" si="14"/>
        <v/>
      </c>
    </row>
    <row r="319" spans="2:8" ht="18">
      <c r="B319" s="39" t="str">
        <f t="shared" ca="1" si="12"/>
        <v/>
      </c>
      <c r="C319" s="40" t="str">
        <f ca="1">IF(B318:B684&lt;&gt;"",IF(Details!$B$6=26,IF(B319=1,$D$13,C318+14),IF(Details!$B$6=52,IF(B319=1,$D$13,C318+7),DATE(YEAR($D$13),MONTH($D$13)+(B319-1)*Details!$B$7,IF(Details!$B$6=24,IF(1-MOD(B319,2)=1,DAY($D$13)+14,DAY($D$13)),DAY($D$13))))),"")</f>
        <v/>
      </c>
      <c r="D319" s="41" t="str">
        <f ca="1">IF(B319="","",IF(B319&lt;=$D$14*Details!$B$6,H318*($D$10/Details!$B$6),IF(H318&lt;$H$8,H318,$H$8)))</f>
        <v/>
      </c>
      <c r="E319" s="41" t="str">
        <f t="shared" ca="1" si="13"/>
        <v/>
      </c>
      <c r="F319" s="41" t="str">
        <f ca="1">IF(B319="","",$D$10/Details!$B$6*H318)</f>
        <v/>
      </c>
      <c r="G319" s="41"/>
      <c r="H319" s="41" t="str">
        <f t="shared" ca="1" si="14"/>
        <v/>
      </c>
    </row>
    <row r="320" spans="2:8" ht="18">
      <c r="B320" s="39" t="str">
        <f t="shared" ca="1" si="12"/>
        <v/>
      </c>
      <c r="C320" s="40" t="str">
        <f ca="1">IF(B319:B685&lt;&gt;"",IF(Details!$B$6=26,IF(B320=1,$D$13,C319+14),IF(Details!$B$6=52,IF(B320=1,$D$13,C319+7),DATE(YEAR($D$13),MONTH($D$13)+(B320-1)*Details!$B$7,IF(Details!$B$6=24,IF(1-MOD(B320,2)=1,DAY($D$13)+14,DAY($D$13)),DAY($D$13))))),"")</f>
        <v/>
      </c>
      <c r="D320" s="41" t="str">
        <f ca="1">IF(B320="","",IF(B320&lt;=$D$14*Details!$B$6,H319*($D$10/Details!$B$6),IF(H319&lt;$H$8,H319,$H$8)))</f>
        <v/>
      </c>
      <c r="E320" s="41" t="str">
        <f t="shared" ca="1" si="13"/>
        <v/>
      </c>
      <c r="F320" s="41" t="str">
        <f ca="1">IF(B320="","",$D$10/Details!$B$6*H319)</f>
        <v/>
      </c>
      <c r="G320" s="41"/>
      <c r="H320" s="41" t="str">
        <f t="shared" ca="1" si="14"/>
        <v/>
      </c>
    </row>
    <row r="321" spans="2:8" ht="18">
      <c r="B321" s="39" t="str">
        <f t="shared" ca="1" si="12"/>
        <v/>
      </c>
      <c r="C321" s="40" t="str">
        <f ca="1">IF(B320:B686&lt;&gt;"",IF(Details!$B$6=26,IF(B321=1,$D$13,C320+14),IF(Details!$B$6=52,IF(B321=1,$D$13,C320+7),DATE(YEAR($D$13),MONTH($D$13)+(B321-1)*Details!$B$7,IF(Details!$B$6=24,IF(1-MOD(B321,2)=1,DAY($D$13)+14,DAY($D$13)),DAY($D$13))))),"")</f>
        <v/>
      </c>
      <c r="D321" s="41" t="str">
        <f ca="1">IF(B321="","",IF(B321&lt;=$D$14*Details!$B$6,H320*($D$10/Details!$B$6),IF(H320&lt;$H$8,H320,$H$8)))</f>
        <v/>
      </c>
      <c r="E321" s="41" t="str">
        <f t="shared" ca="1" si="13"/>
        <v/>
      </c>
      <c r="F321" s="41" t="str">
        <f ca="1">IF(B321="","",$D$10/Details!$B$6*H320)</f>
        <v/>
      </c>
      <c r="G321" s="41"/>
      <c r="H321" s="41" t="str">
        <f t="shared" ca="1" si="14"/>
        <v/>
      </c>
    </row>
    <row r="322" spans="2:8" ht="18">
      <c r="B322" s="39" t="str">
        <f t="shared" ca="1" si="12"/>
        <v/>
      </c>
      <c r="C322" s="40" t="str">
        <f ca="1">IF(B321:B687&lt;&gt;"",IF(Details!$B$6=26,IF(B322=1,$D$13,C321+14),IF(Details!$B$6=52,IF(B322=1,$D$13,C321+7),DATE(YEAR($D$13),MONTH($D$13)+(B322-1)*Details!$B$7,IF(Details!$B$6=24,IF(1-MOD(B322,2)=1,DAY($D$13)+14,DAY($D$13)),DAY($D$13))))),"")</f>
        <v/>
      </c>
      <c r="D322" s="41" t="str">
        <f ca="1">IF(B322="","",IF(B322&lt;=$D$14*Details!$B$6,H321*($D$10/Details!$B$6),IF(H321&lt;$H$8,H321,$H$8)))</f>
        <v/>
      </c>
      <c r="E322" s="41" t="str">
        <f t="shared" ca="1" si="13"/>
        <v/>
      </c>
      <c r="F322" s="41" t="str">
        <f ca="1">IF(B322="","",$D$10/Details!$B$6*H321)</f>
        <v/>
      </c>
      <c r="G322" s="41"/>
      <c r="H322" s="41" t="str">
        <f t="shared" ca="1" si="14"/>
        <v/>
      </c>
    </row>
    <row r="323" spans="2:8" ht="18">
      <c r="B323" s="39" t="str">
        <f t="shared" ca="1" si="12"/>
        <v/>
      </c>
      <c r="C323" s="40" t="str">
        <f ca="1">IF(B322:B688&lt;&gt;"",IF(Details!$B$6=26,IF(B323=1,$D$13,C322+14),IF(Details!$B$6=52,IF(B323=1,$D$13,C322+7),DATE(YEAR($D$13),MONTH($D$13)+(B323-1)*Details!$B$7,IF(Details!$B$6=24,IF(1-MOD(B323,2)=1,DAY($D$13)+14,DAY($D$13)),DAY($D$13))))),"")</f>
        <v/>
      </c>
      <c r="D323" s="41" t="str">
        <f ca="1">IF(B323="","",IF(B323&lt;=$D$14*Details!$B$6,H322*($D$10/Details!$B$6),IF(H322&lt;$H$8,H322,$H$8)))</f>
        <v/>
      </c>
      <c r="E323" s="41" t="str">
        <f t="shared" ca="1" si="13"/>
        <v/>
      </c>
      <c r="F323" s="41" t="str">
        <f ca="1">IF(B323="","",$D$10/Details!$B$6*H322)</f>
        <v/>
      </c>
      <c r="G323" s="41"/>
      <c r="H323" s="41" t="str">
        <f t="shared" ca="1" si="14"/>
        <v/>
      </c>
    </row>
    <row r="324" spans="2:8" ht="18">
      <c r="B324" s="39" t="str">
        <f t="shared" ca="1" si="12"/>
        <v/>
      </c>
      <c r="C324" s="40" t="str">
        <f ca="1">IF(B323:B689&lt;&gt;"",IF(Details!$B$6=26,IF(B324=1,$D$13,C323+14),IF(Details!$B$6=52,IF(B324=1,$D$13,C323+7),DATE(YEAR($D$13),MONTH($D$13)+(B324-1)*Details!$B$7,IF(Details!$B$6=24,IF(1-MOD(B324,2)=1,DAY($D$13)+14,DAY($D$13)),DAY($D$13))))),"")</f>
        <v/>
      </c>
      <c r="D324" s="41" t="str">
        <f ca="1">IF(B324="","",IF(B324&lt;=$D$14*Details!$B$6,H323*($D$10/Details!$B$6),IF(H323&lt;$H$8,H323,$H$8)))</f>
        <v/>
      </c>
      <c r="E324" s="41" t="str">
        <f t="shared" ca="1" si="13"/>
        <v/>
      </c>
      <c r="F324" s="41" t="str">
        <f ca="1">IF(B324="","",$D$10/Details!$B$6*H323)</f>
        <v/>
      </c>
      <c r="G324" s="41"/>
      <c r="H324" s="41" t="str">
        <f t="shared" ca="1" si="14"/>
        <v/>
      </c>
    </row>
    <row r="325" spans="2:8" ht="18">
      <c r="B325" s="39" t="str">
        <f t="shared" ca="1" si="12"/>
        <v/>
      </c>
      <c r="C325" s="40" t="str">
        <f ca="1">IF(B324:B690&lt;&gt;"",IF(Details!$B$6=26,IF(B325=1,$D$13,C324+14),IF(Details!$B$6=52,IF(B325=1,$D$13,C324+7),DATE(YEAR($D$13),MONTH($D$13)+(B325-1)*Details!$B$7,IF(Details!$B$6=24,IF(1-MOD(B325,2)=1,DAY($D$13)+14,DAY($D$13)),DAY($D$13))))),"")</f>
        <v/>
      </c>
      <c r="D325" s="41" t="str">
        <f ca="1">IF(B325="","",IF(B325&lt;=$D$14*Details!$B$6,H324*($D$10/Details!$B$6),IF(H324&lt;$H$8,H324,$H$8)))</f>
        <v/>
      </c>
      <c r="E325" s="41" t="str">
        <f t="shared" ca="1" si="13"/>
        <v/>
      </c>
      <c r="F325" s="41" t="str">
        <f ca="1">IF(B325="","",$D$10/Details!$B$6*H324)</f>
        <v/>
      </c>
      <c r="G325" s="41"/>
      <c r="H325" s="41" t="str">
        <f t="shared" ca="1" si="14"/>
        <v/>
      </c>
    </row>
    <row r="326" spans="2:8" ht="18">
      <c r="B326" s="39" t="str">
        <f t="shared" ca="1" si="12"/>
        <v/>
      </c>
      <c r="C326" s="40" t="str">
        <f ca="1">IF(B325:B691&lt;&gt;"",IF(Details!$B$6=26,IF(B326=1,$D$13,C325+14),IF(Details!$B$6=52,IF(B326=1,$D$13,C325+7),DATE(YEAR($D$13),MONTH($D$13)+(B326-1)*Details!$B$7,IF(Details!$B$6=24,IF(1-MOD(B326,2)=1,DAY($D$13)+14,DAY($D$13)),DAY($D$13))))),"")</f>
        <v/>
      </c>
      <c r="D326" s="41" t="str">
        <f ca="1">IF(B326="","",IF(B326&lt;=$D$14*Details!$B$6,H325*($D$10/Details!$B$6),IF(H325&lt;$H$8,H325,$H$8)))</f>
        <v/>
      </c>
      <c r="E326" s="41" t="str">
        <f t="shared" ca="1" si="13"/>
        <v/>
      </c>
      <c r="F326" s="41" t="str">
        <f ca="1">IF(B326="","",$D$10/Details!$B$6*H325)</f>
        <v/>
      </c>
      <c r="G326" s="41"/>
      <c r="H326" s="41" t="str">
        <f t="shared" ca="1" si="14"/>
        <v/>
      </c>
    </row>
    <row r="327" spans="2:8" ht="18">
      <c r="B327" s="39" t="str">
        <f t="shared" ca="1" si="12"/>
        <v/>
      </c>
      <c r="C327" s="40" t="str">
        <f ca="1">IF(B326:B692&lt;&gt;"",IF(Details!$B$6=26,IF(B327=1,$D$13,C326+14),IF(Details!$B$6=52,IF(B327=1,$D$13,C326+7),DATE(YEAR($D$13),MONTH($D$13)+(B327-1)*Details!$B$7,IF(Details!$B$6=24,IF(1-MOD(B327,2)=1,DAY($D$13)+14,DAY($D$13)),DAY($D$13))))),"")</f>
        <v/>
      </c>
      <c r="D327" s="41" t="str">
        <f ca="1">IF(B327="","",IF(B327&lt;=$D$14*Details!$B$6,H326*($D$10/Details!$B$6),IF(H326&lt;$H$8,H326,$H$8)))</f>
        <v/>
      </c>
      <c r="E327" s="41" t="str">
        <f t="shared" ca="1" si="13"/>
        <v/>
      </c>
      <c r="F327" s="41" t="str">
        <f ca="1">IF(B327="","",$D$10/Details!$B$6*H326)</f>
        <v/>
      </c>
      <c r="G327" s="41"/>
      <c r="H327" s="41" t="str">
        <f t="shared" ca="1" si="14"/>
        <v/>
      </c>
    </row>
    <row r="328" spans="2:8" ht="18">
      <c r="B328" s="39" t="str">
        <f t="shared" ca="1" si="12"/>
        <v/>
      </c>
      <c r="C328" s="40" t="str">
        <f ca="1">IF(B327:B693&lt;&gt;"",IF(Details!$B$6=26,IF(B328=1,$D$13,C327+14),IF(Details!$B$6=52,IF(B328=1,$D$13,C327+7),DATE(YEAR($D$13),MONTH($D$13)+(B328-1)*Details!$B$7,IF(Details!$B$6=24,IF(1-MOD(B328,2)=1,DAY($D$13)+14,DAY($D$13)),DAY($D$13))))),"")</f>
        <v/>
      </c>
      <c r="D328" s="41" t="str">
        <f ca="1">IF(B328="","",IF(B328&lt;=$D$14*Details!$B$6,H327*($D$10/Details!$B$6),IF(H327&lt;$H$8,H327,$H$8)))</f>
        <v/>
      </c>
      <c r="E328" s="41" t="str">
        <f t="shared" ca="1" si="13"/>
        <v/>
      </c>
      <c r="F328" s="41" t="str">
        <f ca="1">IF(B328="","",$D$10/Details!$B$6*H327)</f>
        <v/>
      </c>
      <c r="G328" s="41"/>
      <c r="H328" s="41" t="str">
        <f t="shared" ca="1" si="14"/>
        <v/>
      </c>
    </row>
    <row r="329" spans="2:8" ht="18">
      <c r="B329" s="39" t="str">
        <f t="shared" ca="1" si="12"/>
        <v/>
      </c>
      <c r="C329" s="40" t="str">
        <f ca="1">IF(B328:B694&lt;&gt;"",IF(Details!$B$6=26,IF(B329=1,$D$13,C328+14),IF(Details!$B$6=52,IF(B329=1,$D$13,C328+7),DATE(YEAR($D$13),MONTH($D$13)+(B329-1)*Details!$B$7,IF(Details!$B$6=24,IF(1-MOD(B329,2)=1,DAY($D$13)+14,DAY($D$13)),DAY($D$13))))),"")</f>
        <v/>
      </c>
      <c r="D329" s="41" t="str">
        <f ca="1">IF(B329="","",IF(B329&lt;=$D$14*Details!$B$6,H328*($D$10/Details!$B$6),IF(H328&lt;$H$8,H328,$H$8)))</f>
        <v/>
      </c>
      <c r="E329" s="41" t="str">
        <f t="shared" ca="1" si="13"/>
        <v/>
      </c>
      <c r="F329" s="41" t="str">
        <f ca="1">IF(B329="","",$D$10/Details!$B$6*H328)</f>
        <v/>
      </c>
      <c r="G329" s="41"/>
      <c r="H329" s="41" t="str">
        <f t="shared" ca="1" si="14"/>
        <v/>
      </c>
    </row>
    <row r="330" spans="2:8" ht="18">
      <c r="B330" s="39" t="str">
        <f t="shared" ca="1" si="12"/>
        <v/>
      </c>
      <c r="C330" s="40" t="str">
        <f ca="1">IF(B329:B695&lt;&gt;"",IF(Details!$B$6=26,IF(B330=1,$D$13,C329+14),IF(Details!$B$6=52,IF(B330=1,$D$13,C329+7),DATE(YEAR($D$13),MONTH($D$13)+(B330-1)*Details!$B$7,IF(Details!$B$6=24,IF(1-MOD(B330,2)=1,DAY($D$13)+14,DAY($D$13)),DAY($D$13))))),"")</f>
        <v/>
      </c>
      <c r="D330" s="41" t="str">
        <f ca="1">IF(B330="","",IF(B330&lt;=$D$14*Details!$B$6,H329*($D$10/Details!$B$6),IF(H329&lt;$H$8,H329,$H$8)))</f>
        <v/>
      </c>
      <c r="E330" s="41" t="str">
        <f t="shared" ca="1" si="13"/>
        <v/>
      </c>
      <c r="F330" s="41" t="str">
        <f ca="1">IF(B330="","",$D$10/Details!$B$6*H329)</f>
        <v/>
      </c>
      <c r="G330" s="41"/>
      <c r="H330" s="41" t="str">
        <f t="shared" ca="1" si="14"/>
        <v/>
      </c>
    </row>
    <row r="331" spans="2:8" ht="18">
      <c r="B331" s="39" t="str">
        <f t="shared" ca="1" si="12"/>
        <v/>
      </c>
      <c r="C331" s="40" t="str">
        <f ca="1">IF(B330:B696&lt;&gt;"",IF(Details!$B$6=26,IF(B331=1,$D$13,C330+14),IF(Details!$B$6=52,IF(B331=1,$D$13,C330+7),DATE(YEAR($D$13),MONTH($D$13)+(B331-1)*Details!$B$7,IF(Details!$B$6=24,IF(1-MOD(B331,2)=1,DAY($D$13)+14,DAY($D$13)),DAY($D$13))))),"")</f>
        <v/>
      </c>
      <c r="D331" s="41" t="str">
        <f ca="1">IF(B331="","",IF(B331&lt;=$D$14*Details!$B$6,H330*($D$10/Details!$B$6),IF(H330&lt;$H$8,H330,$H$8)))</f>
        <v/>
      </c>
      <c r="E331" s="41" t="str">
        <f t="shared" ca="1" si="13"/>
        <v/>
      </c>
      <c r="F331" s="41" t="str">
        <f ca="1">IF(B331="","",$D$10/Details!$B$6*H330)</f>
        <v/>
      </c>
      <c r="G331" s="41"/>
      <c r="H331" s="41" t="str">
        <f t="shared" ca="1" si="14"/>
        <v/>
      </c>
    </row>
    <row r="332" spans="2:8" ht="18">
      <c r="B332" s="39" t="str">
        <f t="shared" ca="1" si="12"/>
        <v/>
      </c>
      <c r="C332" s="40" t="str">
        <f ca="1">IF(B331:B697&lt;&gt;"",IF(Details!$B$6=26,IF(B332=1,$D$13,C331+14),IF(Details!$B$6=52,IF(B332=1,$D$13,C331+7),DATE(YEAR($D$13),MONTH($D$13)+(B332-1)*Details!$B$7,IF(Details!$B$6=24,IF(1-MOD(B332,2)=1,DAY($D$13)+14,DAY($D$13)),DAY($D$13))))),"")</f>
        <v/>
      </c>
      <c r="D332" s="41" t="str">
        <f ca="1">IF(B332="","",IF(B332&lt;=$D$14*Details!$B$6,H331*($D$10/Details!$B$6),IF(H331&lt;$H$8,H331,$H$8)))</f>
        <v/>
      </c>
      <c r="E332" s="41" t="str">
        <f t="shared" ca="1" si="13"/>
        <v/>
      </c>
      <c r="F332" s="41" t="str">
        <f ca="1">IF(B332="","",$D$10/Details!$B$6*H331)</f>
        <v/>
      </c>
      <c r="G332" s="41"/>
      <c r="H332" s="41" t="str">
        <f t="shared" ca="1" si="14"/>
        <v/>
      </c>
    </row>
    <row r="333" spans="2:8" ht="18">
      <c r="B333" s="39" t="str">
        <f t="shared" ca="1" si="12"/>
        <v/>
      </c>
      <c r="C333" s="40" t="str">
        <f ca="1">IF(B332:B698&lt;&gt;"",IF(Details!$B$6=26,IF(B333=1,$D$13,C332+14),IF(Details!$B$6=52,IF(B333=1,$D$13,C332+7),DATE(YEAR($D$13),MONTH($D$13)+(B333-1)*Details!$B$7,IF(Details!$B$6=24,IF(1-MOD(B333,2)=1,DAY($D$13)+14,DAY($D$13)),DAY($D$13))))),"")</f>
        <v/>
      </c>
      <c r="D333" s="41" t="str">
        <f ca="1">IF(B333="","",IF(B333&lt;=$D$14*Details!$B$6,H332*($D$10/Details!$B$6),IF(H332&lt;$H$8,H332,$H$8)))</f>
        <v/>
      </c>
      <c r="E333" s="41" t="str">
        <f t="shared" ca="1" si="13"/>
        <v/>
      </c>
      <c r="F333" s="41" t="str">
        <f ca="1">IF(B333="","",$D$10/Details!$B$6*H332)</f>
        <v/>
      </c>
      <c r="G333" s="41"/>
      <c r="H333" s="41" t="str">
        <f t="shared" ca="1" si="14"/>
        <v/>
      </c>
    </row>
    <row r="334" spans="2:8" ht="18">
      <c r="B334" s="39" t="str">
        <f t="shared" ca="1" si="12"/>
        <v/>
      </c>
      <c r="C334" s="40" t="str">
        <f ca="1">IF(B333:B699&lt;&gt;"",IF(Details!$B$6=26,IF(B334=1,$D$13,C333+14),IF(Details!$B$6=52,IF(B334=1,$D$13,C333+7),DATE(YEAR($D$13),MONTH($D$13)+(B334-1)*Details!$B$7,IF(Details!$B$6=24,IF(1-MOD(B334,2)=1,DAY($D$13)+14,DAY($D$13)),DAY($D$13))))),"")</f>
        <v/>
      </c>
      <c r="D334" s="41" t="str">
        <f ca="1">IF(B334="","",IF(B334&lt;=$D$14*Details!$B$6,H333*($D$10/Details!$B$6),IF(H333&lt;$H$8,H333,$H$8)))</f>
        <v/>
      </c>
      <c r="E334" s="41" t="str">
        <f t="shared" ca="1" si="13"/>
        <v/>
      </c>
      <c r="F334" s="41" t="str">
        <f ca="1">IF(B334="","",$D$10/Details!$B$6*H333)</f>
        <v/>
      </c>
      <c r="G334" s="41"/>
      <c r="H334" s="41" t="str">
        <f t="shared" ca="1" si="14"/>
        <v/>
      </c>
    </row>
    <row r="335" spans="2:8" ht="18">
      <c r="B335" s="39" t="str">
        <f t="shared" ca="1" si="12"/>
        <v/>
      </c>
      <c r="C335" s="40" t="str">
        <f ca="1">IF(B334:B700&lt;&gt;"",IF(Details!$B$6=26,IF(B335=1,$D$13,C334+14),IF(Details!$B$6=52,IF(B335=1,$D$13,C334+7),DATE(YEAR($D$13),MONTH($D$13)+(B335-1)*Details!$B$7,IF(Details!$B$6=24,IF(1-MOD(B335,2)=1,DAY($D$13)+14,DAY($D$13)),DAY($D$13))))),"")</f>
        <v/>
      </c>
      <c r="D335" s="41" t="str">
        <f ca="1">IF(B335="","",IF(B335&lt;=$D$14*Details!$B$6,H334*($D$10/Details!$B$6),IF(H334&lt;$H$8,H334,$H$8)))</f>
        <v/>
      </c>
      <c r="E335" s="41" t="str">
        <f t="shared" ca="1" si="13"/>
        <v/>
      </c>
      <c r="F335" s="41" t="str">
        <f ca="1">IF(B335="","",$D$10/Details!$B$6*H334)</f>
        <v/>
      </c>
      <c r="G335" s="41"/>
      <c r="H335" s="41" t="str">
        <f t="shared" ca="1" si="14"/>
        <v/>
      </c>
    </row>
    <row r="336" spans="2:8" ht="18">
      <c r="B336" s="39" t="str">
        <f t="shared" ca="1" si="12"/>
        <v/>
      </c>
      <c r="C336" s="40" t="str">
        <f ca="1">IF(B335:B701&lt;&gt;"",IF(Details!$B$6=26,IF(B336=1,$D$13,C335+14),IF(Details!$B$6=52,IF(B336=1,$D$13,C335+7),DATE(YEAR($D$13),MONTH($D$13)+(B336-1)*Details!$B$7,IF(Details!$B$6=24,IF(1-MOD(B336,2)=1,DAY($D$13)+14,DAY($D$13)),DAY($D$13))))),"")</f>
        <v/>
      </c>
      <c r="D336" s="41" t="str">
        <f ca="1">IF(B336="","",IF(B336&lt;=$D$14*Details!$B$6,H335*($D$10/Details!$B$6),IF(H335&lt;$H$8,H335,$H$8)))</f>
        <v/>
      </c>
      <c r="E336" s="41" t="str">
        <f t="shared" ca="1" si="13"/>
        <v/>
      </c>
      <c r="F336" s="41" t="str">
        <f ca="1">IF(B336="","",$D$10/Details!$B$6*H335)</f>
        <v/>
      </c>
      <c r="G336" s="41"/>
      <c r="H336" s="41" t="str">
        <f t="shared" ca="1" si="14"/>
        <v/>
      </c>
    </row>
    <row r="337" spans="2:8" ht="18">
      <c r="B337" s="39" t="str">
        <f t="shared" ca="1" si="12"/>
        <v/>
      </c>
      <c r="C337" s="40" t="str">
        <f ca="1">IF(B336:B702&lt;&gt;"",IF(Details!$B$6=26,IF(B337=1,$D$13,C336+14),IF(Details!$B$6=52,IF(B337=1,$D$13,C336+7),DATE(YEAR($D$13),MONTH($D$13)+(B337-1)*Details!$B$7,IF(Details!$B$6=24,IF(1-MOD(B337,2)=1,DAY($D$13)+14,DAY($D$13)),DAY($D$13))))),"")</f>
        <v/>
      </c>
      <c r="D337" s="41" t="str">
        <f ca="1">IF(B337="","",IF(B337&lt;=$D$14*Details!$B$6,H336*($D$10/Details!$B$6),IF(H336&lt;$H$8,H336,$H$8)))</f>
        <v/>
      </c>
      <c r="E337" s="41" t="str">
        <f t="shared" ca="1" si="13"/>
        <v/>
      </c>
      <c r="F337" s="41" t="str">
        <f ca="1">IF(B337="","",$D$10/Details!$B$6*H336)</f>
        <v/>
      </c>
      <c r="G337" s="41"/>
      <c r="H337" s="41" t="str">
        <f t="shared" ca="1" si="14"/>
        <v/>
      </c>
    </row>
    <row r="338" spans="2:8" ht="18">
      <c r="B338" s="39" t="str">
        <f t="shared" ca="1" si="12"/>
        <v/>
      </c>
      <c r="C338" s="40" t="str">
        <f ca="1">IF(B337:B703&lt;&gt;"",IF(Details!$B$6=26,IF(B338=1,$D$13,C337+14),IF(Details!$B$6=52,IF(B338=1,$D$13,C337+7),DATE(YEAR($D$13),MONTH($D$13)+(B338-1)*Details!$B$7,IF(Details!$B$6=24,IF(1-MOD(B338,2)=1,DAY($D$13)+14,DAY($D$13)),DAY($D$13))))),"")</f>
        <v/>
      </c>
      <c r="D338" s="41" t="str">
        <f ca="1">IF(B338="","",IF(B338&lt;=$D$14*Details!$B$6,H337*($D$10/Details!$B$6),IF(H337&lt;$H$8,H337,$H$8)))</f>
        <v/>
      </c>
      <c r="E338" s="41" t="str">
        <f t="shared" ca="1" si="13"/>
        <v/>
      </c>
      <c r="F338" s="41" t="str">
        <f ca="1">IF(B338="","",$D$10/Details!$B$6*H337)</f>
        <v/>
      </c>
      <c r="G338" s="41"/>
      <c r="H338" s="41" t="str">
        <f t="shared" ca="1" si="14"/>
        <v/>
      </c>
    </row>
    <row r="339" spans="2:8" ht="18">
      <c r="B339" s="39" t="str">
        <f t="shared" ca="1" si="12"/>
        <v/>
      </c>
      <c r="C339" s="40" t="str">
        <f ca="1">IF(B338:B704&lt;&gt;"",IF(Details!$B$6=26,IF(B339=1,$D$13,C338+14),IF(Details!$B$6=52,IF(B339=1,$D$13,C338+7),DATE(YEAR($D$13),MONTH($D$13)+(B339-1)*Details!$B$7,IF(Details!$B$6=24,IF(1-MOD(B339,2)=1,DAY($D$13)+14,DAY($D$13)),DAY($D$13))))),"")</f>
        <v/>
      </c>
      <c r="D339" s="41" t="str">
        <f ca="1">IF(B339="","",IF(B339&lt;=$D$14*Details!$B$6,H338*($D$10/Details!$B$6),IF(H338&lt;$H$8,H338,$H$8)))</f>
        <v/>
      </c>
      <c r="E339" s="41" t="str">
        <f t="shared" ca="1" si="13"/>
        <v/>
      </c>
      <c r="F339" s="41" t="str">
        <f ca="1">IF(B339="","",$D$10/Details!$B$6*H338)</f>
        <v/>
      </c>
      <c r="G339" s="41"/>
      <c r="H339" s="41" t="str">
        <f t="shared" ca="1" si="14"/>
        <v/>
      </c>
    </row>
    <row r="340" spans="2:8" ht="18">
      <c r="B340" s="39" t="str">
        <f t="shared" ca="1" si="12"/>
        <v/>
      </c>
      <c r="C340" s="40" t="str">
        <f ca="1">IF(B339:B705&lt;&gt;"",IF(Details!$B$6=26,IF(B340=1,$D$13,C339+14),IF(Details!$B$6=52,IF(B340=1,$D$13,C339+7),DATE(YEAR($D$13),MONTH($D$13)+(B340-1)*Details!$B$7,IF(Details!$B$6=24,IF(1-MOD(B340,2)=1,DAY($D$13)+14,DAY($D$13)),DAY($D$13))))),"")</f>
        <v/>
      </c>
      <c r="D340" s="41" t="str">
        <f ca="1">IF(B340="","",IF(B340&lt;=$D$14*Details!$B$6,H339*($D$10/Details!$B$6),IF(H339&lt;$H$8,H339,$H$8)))</f>
        <v/>
      </c>
      <c r="E340" s="41" t="str">
        <f t="shared" ca="1" si="13"/>
        <v/>
      </c>
      <c r="F340" s="41" t="str">
        <f ca="1">IF(B340="","",$D$10/Details!$B$6*H339)</f>
        <v/>
      </c>
      <c r="G340" s="41"/>
      <c r="H340" s="41" t="str">
        <f t="shared" ca="1" si="14"/>
        <v/>
      </c>
    </row>
    <row r="341" spans="2:8" ht="18">
      <c r="B341" s="39" t="str">
        <f t="shared" ca="1" si="12"/>
        <v/>
      </c>
      <c r="C341" s="40" t="str">
        <f ca="1">IF(B340:B706&lt;&gt;"",IF(Details!$B$6=26,IF(B341=1,$D$13,C340+14),IF(Details!$B$6=52,IF(B341=1,$D$13,C340+7),DATE(YEAR($D$13),MONTH($D$13)+(B341-1)*Details!$B$7,IF(Details!$B$6=24,IF(1-MOD(B341,2)=1,DAY($D$13)+14,DAY($D$13)),DAY($D$13))))),"")</f>
        <v/>
      </c>
      <c r="D341" s="41" t="str">
        <f ca="1">IF(B341="","",IF(B341&lt;=$D$14*Details!$B$6,H340*($D$10/Details!$B$6),IF(H340&lt;$H$8,H340,$H$8)))</f>
        <v/>
      </c>
      <c r="E341" s="41" t="str">
        <f t="shared" ca="1" si="13"/>
        <v/>
      </c>
      <c r="F341" s="41" t="str">
        <f ca="1">IF(B341="","",$D$10/Details!$B$6*H340)</f>
        <v/>
      </c>
      <c r="G341" s="41"/>
      <c r="H341" s="41" t="str">
        <f t="shared" ca="1" si="14"/>
        <v/>
      </c>
    </row>
    <row r="342" spans="2:8" ht="18">
      <c r="B342" s="39" t="str">
        <f t="shared" ca="1" si="12"/>
        <v/>
      </c>
      <c r="C342" s="40" t="str">
        <f ca="1">IF(B341:B707&lt;&gt;"",IF(Details!$B$6=26,IF(B342=1,$D$13,C341+14),IF(Details!$B$6=52,IF(B342=1,$D$13,C341+7),DATE(YEAR($D$13),MONTH($D$13)+(B342-1)*Details!$B$7,IF(Details!$B$6=24,IF(1-MOD(B342,2)=1,DAY($D$13)+14,DAY($D$13)),DAY($D$13))))),"")</f>
        <v/>
      </c>
      <c r="D342" s="41" t="str">
        <f ca="1">IF(B342="","",IF(B342&lt;=$D$14*Details!$B$6,H341*($D$10/Details!$B$6),IF(H341&lt;$H$8,H341,$H$8)))</f>
        <v/>
      </c>
      <c r="E342" s="41" t="str">
        <f t="shared" ca="1" si="13"/>
        <v/>
      </c>
      <c r="F342" s="41" t="str">
        <f ca="1">IF(B342="","",$D$10/Details!$B$6*H341)</f>
        <v/>
      </c>
      <c r="G342" s="41"/>
      <c r="H342" s="41" t="str">
        <f t="shared" ca="1" si="14"/>
        <v/>
      </c>
    </row>
    <row r="343" spans="2:8" ht="18">
      <c r="B343" s="39" t="str">
        <f t="shared" ca="1" si="12"/>
        <v/>
      </c>
      <c r="C343" s="40" t="str">
        <f ca="1">IF(B342:B708&lt;&gt;"",IF(Details!$B$6=26,IF(B343=1,$D$13,C342+14),IF(Details!$B$6=52,IF(B343=1,$D$13,C342+7),DATE(YEAR($D$13),MONTH($D$13)+(B343-1)*Details!$B$7,IF(Details!$B$6=24,IF(1-MOD(B343,2)=1,DAY($D$13)+14,DAY($D$13)),DAY($D$13))))),"")</f>
        <v/>
      </c>
      <c r="D343" s="41" t="str">
        <f ca="1">IF(B343="","",IF(B343&lt;=$D$14*Details!$B$6,H342*($D$10/Details!$B$6),IF(H342&lt;$H$8,H342,$H$8)))</f>
        <v/>
      </c>
      <c r="E343" s="41" t="str">
        <f t="shared" ca="1" si="13"/>
        <v/>
      </c>
      <c r="F343" s="41" t="str">
        <f ca="1">IF(B343="","",$D$10/Details!$B$6*H342)</f>
        <v/>
      </c>
      <c r="G343" s="41"/>
      <c r="H343" s="41" t="str">
        <f t="shared" ca="1" si="14"/>
        <v/>
      </c>
    </row>
    <row r="344" spans="2:8" ht="18">
      <c r="B344" s="39" t="str">
        <f t="shared" ca="1" si="12"/>
        <v/>
      </c>
      <c r="C344" s="40" t="str">
        <f ca="1">IF(B343:B709&lt;&gt;"",IF(Details!$B$6=26,IF(B344=1,$D$13,C343+14),IF(Details!$B$6=52,IF(B344=1,$D$13,C343+7),DATE(YEAR($D$13),MONTH($D$13)+(B344-1)*Details!$B$7,IF(Details!$B$6=24,IF(1-MOD(B344,2)=1,DAY($D$13)+14,DAY($D$13)),DAY($D$13))))),"")</f>
        <v/>
      </c>
      <c r="D344" s="41" t="str">
        <f ca="1">IF(B344="","",IF(B344&lt;=$D$14*Details!$B$6,H343*($D$10/Details!$B$6),IF(H343&lt;$H$8,H343,$H$8)))</f>
        <v/>
      </c>
      <c r="E344" s="41" t="str">
        <f t="shared" ca="1" si="13"/>
        <v/>
      </c>
      <c r="F344" s="41" t="str">
        <f ca="1">IF(B344="","",$D$10/Details!$B$6*H343)</f>
        <v/>
      </c>
      <c r="G344" s="41"/>
      <c r="H344" s="41" t="str">
        <f t="shared" ca="1" si="14"/>
        <v/>
      </c>
    </row>
    <row r="345" spans="2:8" ht="18">
      <c r="B345" s="39" t="str">
        <f t="shared" ca="1" si="12"/>
        <v/>
      </c>
      <c r="C345" s="40" t="str">
        <f ca="1">IF(B344:B710&lt;&gt;"",IF(Details!$B$6=26,IF(B345=1,$D$13,C344+14),IF(Details!$B$6=52,IF(B345=1,$D$13,C344+7),DATE(YEAR($D$13),MONTH($D$13)+(B345-1)*Details!$B$7,IF(Details!$B$6=24,IF(1-MOD(B345,2)=1,DAY($D$13)+14,DAY($D$13)),DAY($D$13))))),"")</f>
        <v/>
      </c>
      <c r="D345" s="41" t="str">
        <f ca="1">IF(B345="","",IF(B345&lt;=$D$14*Details!$B$6,H344*($D$10/Details!$B$6),IF(H344&lt;$H$8,H344,$H$8)))</f>
        <v/>
      </c>
      <c r="E345" s="41" t="str">
        <f t="shared" ca="1" si="13"/>
        <v/>
      </c>
      <c r="F345" s="41" t="str">
        <f ca="1">IF(B345="","",$D$10/Details!$B$6*H344)</f>
        <v/>
      </c>
      <c r="G345" s="41"/>
      <c r="H345" s="41" t="str">
        <f t="shared" ca="1" si="14"/>
        <v/>
      </c>
    </row>
    <row r="346" spans="2:8" ht="18">
      <c r="B346" s="39" t="str">
        <f t="shared" ca="1" si="12"/>
        <v/>
      </c>
      <c r="C346" s="40" t="str">
        <f ca="1">IF(B345:B711&lt;&gt;"",IF(Details!$B$6=26,IF(B346=1,$D$13,C345+14),IF(Details!$B$6=52,IF(B346=1,$D$13,C345+7),DATE(YEAR($D$13),MONTH($D$13)+(B346-1)*Details!$B$7,IF(Details!$B$6=24,IF(1-MOD(B346,2)=1,DAY($D$13)+14,DAY($D$13)),DAY($D$13))))),"")</f>
        <v/>
      </c>
      <c r="D346" s="41" t="str">
        <f ca="1">IF(B346="","",IF(B346&lt;=$D$14*Details!$B$6,H345*($D$10/Details!$B$6),IF(H345&lt;$H$8,H345,$H$8)))</f>
        <v/>
      </c>
      <c r="E346" s="41" t="str">
        <f t="shared" ca="1" si="13"/>
        <v/>
      </c>
      <c r="F346" s="41" t="str">
        <f ca="1">IF(B346="","",$D$10/Details!$B$6*H345)</f>
        <v/>
      </c>
      <c r="G346" s="41"/>
      <c r="H346" s="41" t="str">
        <f t="shared" ca="1" si="14"/>
        <v/>
      </c>
    </row>
    <row r="347" spans="2:8" ht="18">
      <c r="B347" s="39" t="str">
        <f t="shared" ca="1" si="12"/>
        <v/>
      </c>
      <c r="C347" s="40" t="str">
        <f ca="1">IF(B346:B712&lt;&gt;"",IF(Details!$B$6=26,IF(B347=1,$D$13,C346+14),IF(Details!$B$6=52,IF(B347=1,$D$13,C346+7),DATE(YEAR($D$13),MONTH($D$13)+(B347-1)*Details!$B$7,IF(Details!$B$6=24,IF(1-MOD(B347,2)=1,DAY($D$13)+14,DAY($D$13)),DAY($D$13))))),"")</f>
        <v/>
      </c>
      <c r="D347" s="41" t="str">
        <f ca="1">IF(B347="","",IF(B347&lt;=$D$14*Details!$B$6,H346*($D$10/Details!$B$6),IF(H346&lt;$H$8,H346,$H$8)))</f>
        <v/>
      </c>
      <c r="E347" s="41" t="str">
        <f t="shared" ca="1" si="13"/>
        <v/>
      </c>
      <c r="F347" s="41" t="str">
        <f ca="1">IF(B347="","",$D$10/Details!$B$6*H346)</f>
        <v/>
      </c>
      <c r="G347" s="41"/>
      <c r="H347" s="41" t="str">
        <f t="shared" ca="1" si="14"/>
        <v/>
      </c>
    </row>
    <row r="348" spans="2:8" ht="18">
      <c r="B348" s="39" t="str">
        <f t="shared" ca="1" si="12"/>
        <v/>
      </c>
      <c r="C348" s="40" t="str">
        <f ca="1">IF(B347:B713&lt;&gt;"",IF(Details!$B$6=26,IF(B348=1,$D$13,C347+14),IF(Details!$B$6=52,IF(B348=1,$D$13,C347+7),DATE(YEAR($D$13),MONTH($D$13)+(B348-1)*Details!$B$7,IF(Details!$B$6=24,IF(1-MOD(B348,2)=1,DAY($D$13)+14,DAY($D$13)),DAY($D$13))))),"")</f>
        <v/>
      </c>
      <c r="D348" s="41" t="str">
        <f ca="1">IF(B348="","",IF(B348&lt;=$D$14*Details!$B$6,H347*($D$10/Details!$B$6),IF(H347&lt;$H$8,H347,$H$8)))</f>
        <v/>
      </c>
      <c r="E348" s="41" t="str">
        <f t="shared" ca="1" si="13"/>
        <v/>
      </c>
      <c r="F348" s="41" t="str">
        <f ca="1">IF(B348="","",$D$10/Details!$B$6*H347)</f>
        <v/>
      </c>
      <c r="G348" s="41"/>
      <c r="H348" s="41" t="str">
        <f t="shared" ca="1" si="14"/>
        <v/>
      </c>
    </row>
    <row r="349" spans="2:8" ht="18">
      <c r="B349" s="39" t="str">
        <f t="shared" ca="1" si="12"/>
        <v/>
      </c>
      <c r="C349" s="40" t="str">
        <f ca="1">IF(B348:B714&lt;&gt;"",IF(Details!$B$6=26,IF(B349=1,$D$13,C348+14),IF(Details!$B$6=52,IF(B349=1,$D$13,C348+7),DATE(YEAR($D$13),MONTH($D$13)+(B349-1)*Details!$B$7,IF(Details!$B$6=24,IF(1-MOD(B349,2)=1,DAY($D$13)+14,DAY($D$13)),DAY($D$13))))),"")</f>
        <v/>
      </c>
      <c r="D349" s="41" t="str">
        <f ca="1">IF(B349="","",IF(B349&lt;=$D$14*Details!$B$6,H348*($D$10/Details!$B$6),IF(H348&lt;$H$8,H348,$H$8)))</f>
        <v/>
      </c>
      <c r="E349" s="41" t="str">
        <f t="shared" ca="1" si="13"/>
        <v/>
      </c>
      <c r="F349" s="41" t="str">
        <f ca="1">IF(B349="","",$D$10/Details!$B$6*H348)</f>
        <v/>
      </c>
      <c r="G349" s="41"/>
      <c r="H349" s="41" t="str">
        <f t="shared" ca="1" si="14"/>
        <v/>
      </c>
    </row>
    <row r="350" spans="2:8" ht="18">
      <c r="B350" s="39" t="str">
        <f t="shared" ca="1" si="12"/>
        <v/>
      </c>
      <c r="C350" s="40" t="str">
        <f ca="1">IF(B349:B715&lt;&gt;"",IF(Details!$B$6=26,IF(B350=1,$D$13,C349+14),IF(Details!$B$6=52,IF(B350=1,$D$13,C349+7),DATE(YEAR($D$13),MONTH($D$13)+(B350-1)*Details!$B$7,IF(Details!$B$6=24,IF(1-MOD(B350,2)=1,DAY($D$13)+14,DAY($D$13)),DAY($D$13))))),"")</f>
        <v/>
      </c>
      <c r="D350" s="41" t="str">
        <f ca="1">IF(B350="","",IF(B350&lt;=$D$14*Details!$B$6,H349*($D$10/Details!$B$6),IF(H349&lt;$H$8,H349,$H$8)))</f>
        <v/>
      </c>
      <c r="E350" s="41" t="str">
        <f t="shared" ca="1" si="13"/>
        <v/>
      </c>
      <c r="F350" s="41" t="str">
        <f ca="1">IF(B350="","",$D$10/Details!$B$6*H349)</f>
        <v/>
      </c>
      <c r="G350" s="41"/>
      <c r="H350" s="41" t="str">
        <f t="shared" ca="1" si="14"/>
        <v/>
      </c>
    </row>
    <row r="351" spans="2:8" ht="18">
      <c r="B351" s="39" t="str">
        <f t="shared" ca="1" si="12"/>
        <v/>
      </c>
      <c r="C351" s="40" t="str">
        <f ca="1">IF(B350:B716&lt;&gt;"",IF(Details!$B$6=26,IF(B351=1,$D$13,C350+14),IF(Details!$B$6=52,IF(B351=1,$D$13,C350+7),DATE(YEAR($D$13),MONTH($D$13)+(B351-1)*Details!$B$7,IF(Details!$B$6=24,IF(1-MOD(B351,2)=1,DAY($D$13)+14,DAY($D$13)),DAY($D$13))))),"")</f>
        <v/>
      </c>
      <c r="D351" s="41" t="str">
        <f ca="1">IF(B351="","",IF(B351&lt;=$D$14*Details!$B$6,H350*($D$10/Details!$B$6),IF(H350&lt;$H$8,H350,$H$8)))</f>
        <v/>
      </c>
      <c r="E351" s="41" t="str">
        <f t="shared" ca="1" si="13"/>
        <v/>
      </c>
      <c r="F351" s="41" t="str">
        <f ca="1">IF(B351="","",$D$10/Details!$B$6*H350)</f>
        <v/>
      </c>
      <c r="G351" s="41"/>
      <c r="H351" s="41" t="str">
        <f t="shared" ca="1" si="14"/>
        <v/>
      </c>
    </row>
    <row r="352" spans="2:8" ht="18">
      <c r="B352" s="39" t="str">
        <f t="shared" ca="1" si="12"/>
        <v/>
      </c>
      <c r="C352" s="40" t="str">
        <f ca="1">IF(B351:B717&lt;&gt;"",IF(Details!$B$6=26,IF(B352=1,$D$13,C351+14),IF(Details!$B$6=52,IF(B352=1,$D$13,C351+7),DATE(YEAR($D$13),MONTH($D$13)+(B352-1)*Details!$B$7,IF(Details!$B$6=24,IF(1-MOD(B352,2)=1,DAY($D$13)+14,DAY($D$13)),DAY($D$13))))),"")</f>
        <v/>
      </c>
      <c r="D352" s="41" t="str">
        <f ca="1">IF(B352="","",IF(B352&lt;=$D$14*Details!$B$6,H351*($D$10/Details!$B$6),IF(H351&lt;$H$8,H351,$H$8)))</f>
        <v/>
      </c>
      <c r="E352" s="41" t="str">
        <f t="shared" ca="1" si="13"/>
        <v/>
      </c>
      <c r="F352" s="41" t="str">
        <f ca="1">IF(B352="","",$D$10/Details!$B$6*H351)</f>
        <v/>
      </c>
      <c r="G352" s="41"/>
      <c r="H352" s="41" t="str">
        <f t="shared" ca="1" si="14"/>
        <v/>
      </c>
    </row>
    <row r="353" spans="2:8" ht="18">
      <c r="B353" s="39" t="str">
        <f t="shared" ca="1" si="12"/>
        <v/>
      </c>
      <c r="C353" s="40" t="str">
        <f ca="1">IF(B352:B718&lt;&gt;"",IF(Details!$B$6=26,IF(B353=1,$D$13,C352+14),IF(Details!$B$6=52,IF(B353=1,$D$13,C352+7),DATE(YEAR($D$13),MONTH($D$13)+(B353-1)*Details!$B$7,IF(Details!$B$6=24,IF(1-MOD(B353,2)=1,DAY($D$13)+14,DAY($D$13)),DAY($D$13))))),"")</f>
        <v/>
      </c>
      <c r="D353" s="41" t="str">
        <f ca="1">IF(B353="","",IF(B353&lt;=$D$14*Details!$B$6,H352*($D$10/Details!$B$6),IF(H352&lt;$H$8,H352,$H$8)))</f>
        <v/>
      </c>
      <c r="E353" s="41" t="str">
        <f t="shared" ca="1" si="13"/>
        <v/>
      </c>
      <c r="F353" s="41" t="str">
        <f ca="1">IF(B353="","",$D$10/Details!$B$6*H352)</f>
        <v/>
      </c>
      <c r="G353" s="41"/>
      <c r="H353" s="41" t="str">
        <f t="shared" ca="1" si="14"/>
        <v/>
      </c>
    </row>
    <row r="354" spans="2:8" ht="18">
      <c r="B354" s="39" t="str">
        <f t="shared" ca="1" si="12"/>
        <v/>
      </c>
      <c r="C354" s="40" t="str">
        <f ca="1">IF(B353:B719&lt;&gt;"",IF(Details!$B$6=26,IF(B354=1,$D$13,C353+14),IF(Details!$B$6=52,IF(B354=1,$D$13,C353+7),DATE(YEAR($D$13),MONTH($D$13)+(B354-1)*Details!$B$7,IF(Details!$B$6=24,IF(1-MOD(B354,2)=1,DAY($D$13)+14,DAY($D$13)),DAY($D$13))))),"")</f>
        <v/>
      </c>
      <c r="D354" s="41" t="str">
        <f ca="1">IF(B354="","",IF(B354&lt;=$D$14*Details!$B$6,H353*($D$10/Details!$B$6),IF(H353&lt;$H$8,H353,$H$8)))</f>
        <v/>
      </c>
      <c r="E354" s="41" t="str">
        <f t="shared" ca="1" si="13"/>
        <v/>
      </c>
      <c r="F354" s="41" t="str">
        <f ca="1">IF(B354="","",$D$10/Details!$B$6*H353)</f>
        <v/>
      </c>
      <c r="G354" s="41"/>
      <c r="H354" s="41" t="str">
        <f t="shared" ca="1" si="14"/>
        <v/>
      </c>
    </row>
    <row r="355" spans="2:8" ht="18">
      <c r="B355" s="39" t="str">
        <f t="shared" ref="B355:B398" ca="1" si="15">IF(B354&lt;$H$10,IF(H354&gt;0,B354+1,""),"")</f>
        <v/>
      </c>
      <c r="C355" s="40" t="str">
        <f ca="1">IF(B354:B720&lt;&gt;"",IF(Details!$B$6=26,IF(B355=1,$D$13,C354+14),IF(Details!$B$6=52,IF(B355=1,$D$13,C354+7),DATE(YEAR($D$13),MONTH($D$13)+(B355-1)*Details!$B$7,IF(Details!$B$6=24,IF(1-MOD(B355,2)=1,DAY($D$13)+14,DAY($D$13)),DAY($D$13))))),"")</f>
        <v/>
      </c>
      <c r="D355" s="41" t="str">
        <f ca="1">IF(B355="","",IF(B355&lt;=$D$14*Details!$B$6,H354*($D$10/Details!$B$6),IF(H354&lt;$H$8,H354,$H$8)))</f>
        <v/>
      </c>
      <c r="E355" s="41" t="str">
        <f t="shared" ca="1" si="13"/>
        <v/>
      </c>
      <c r="F355" s="41" t="str">
        <f ca="1">IF(B355="","",$D$10/Details!$B$6*H354)</f>
        <v/>
      </c>
      <c r="G355" s="41"/>
      <c r="H355" s="41" t="str">
        <f t="shared" ca="1" si="14"/>
        <v/>
      </c>
    </row>
    <row r="356" spans="2:8" ht="18">
      <c r="B356" s="39" t="str">
        <f t="shared" ca="1" si="15"/>
        <v/>
      </c>
      <c r="C356" s="40" t="str">
        <f ca="1">IF(B355:B721&lt;&gt;"",IF(Details!$B$6=26,IF(B356=1,$D$13,C355+14),IF(Details!$B$6=52,IF(B356=1,$D$13,C355+7),DATE(YEAR($D$13),MONTH($D$13)+(B356-1)*Details!$B$7,IF(Details!$B$6=24,IF(1-MOD(B356,2)=1,DAY($D$13)+14,DAY($D$13)),DAY($D$13))))),"")</f>
        <v/>
      </c>
      <c r="D356" s="41" t="str">
        <f ca="1">IF(B356="","",IF(B356&lt;=$D$14*Details!$B$6,H355*($D$10/Details!$B$6),IF(H355&lt;$H$8,H355,$H$8)))</f>
        <v/>
      </c>
      <c r="E356" s="41" t="str">
        <f t="shared" ref="E356:E398" ca="1" si="16">IF(B356="","",IF(H355&lt;$H$8,D356,D356-F356))</f>
        <v/>
      </c>
      <c r="F356" s="41" t="str">
        <f ca="1">IF(B356="","",$D$10/Details!$B$6*H355)</f>
        <v/>
      </c>
      <c r="G356" s="41"/>
      <c r="H356" s="41" t="str">
        <f t="shared" ref="H356:H398" ca="1" si="17">IF(E356="","",IF(H355-E356-G356&lt;0, 0, H355-E356-G356))</f>
        <v/>
      </c>
    </row>
    <row r="357" spans="2:8" ht="18">
      <c r="B357" s="39" t="str">
        <f t="shared" ca="1" si="15"/>
        <v/>
      </c>
      <c r="C357" s="40" t="str">
        <f ca="1">IF(B356:B722&lt;&gt;"",IF(Details!$B$6=26,IF(B357=1,$D$13,C356+14),IF(Details!$B$6=52,IF(B357=1,$D$13,C356+7),DATE(YEAR($D$13),MONTH($D$13)+(B357-1)*Details!$B$7,IF(Details!$B$6=24,IF(1-MOD(B357,2)=1,DAY($D$13)+14,DAY($D$13)),DAY($D$13))))),"")</f>
        <v/>
      </c>
      <c r="D357" s="41" t="str">
        <f ca="1">IF(B357="","",IF(B357&lt;=$D$14*Details!$B$6,H356*($D$10/Details!$B$6),IF(H356&lt;$H$8,H356,$H$8)))</f>
        <v/>
      </c>
      <c r="E357" s="41" t="str">
        <f t="shared" ca="1" si="16"/>
        <v/>
      </c>
      <c r="F357" s="41" t="str">
        <f ca="1">IF(B357="","",$D$10/Details!$B$6*H356)</f>
        <v/>
      </c>
      <c r="G357" s="41"/>
      <c r="H357" s="41" t="str">
        <f t="shared" ca="1" si="17"/>
        <v/>
      </c>
    </row>
    <row r="358" spans="2:8" ht="18">
      <c r="B358" s="39" t="str">
        <f t="shared" ca="1" si="15"/>
        <v/>
      </c>
      <c r="C358" s="40" t="str">
        <f ca="1">IF(B357:B723&lt;&gt;"",IF(Details!$B$6=26,IF(B358=1,$D$13,C357+14),IF(Details!$B$6=52,IF(B358=1,$D$13,C357+7),DATE(YEAR($D$13),MONTH($D$13)+(B358-1)*Details!$B$7,IF(Details!$B$6=24,IF(1-MOD(B358,2)=1,DAY($D$13)+14,DAY($D$13)),DAY($D$13))))),"")</f>
        <v/>
      </c>
      <c r="D358" s="41" t="str">
        <f ca="1">IF(B358="","",IF(B358&lt;=$D$14*Details!$B$6,H357*($D$10/Details!$B$6),IF(H357&lt;$H$8,H357,$H$8)))</f>
        <v/>
      </c>
      <c r="E358" s="41" t="str">
        <f t="shared" ca="1" si="16"/>
        <v/>
      </c>
      <c r="F358" s="41" t="str">
        <f ca="1">IF(B358="","",$D$10/Details!$B$6*H357)</f>
        <v/>
      </c>
      <c r="G358" s="41"/>
      <c r="H358" s="41" t="str">
        <f t="shared" ca="1" si="17"/>
        <v/>
      </c>
    </row>
    <row r="359" spans="2:8" ht="18">
      <c r="B359" s="39" t="str">
        <f t="shared" ca="1" si="15"/>
        <v/>
      </c>
      <c r="C359" s="40" t="str">
        <f ca="1">IF(B358:B724&lt;&gt;"",IF(Details!$B$6=26,IF(B359=1,$D$13,C358+14),IF(Details!$B$6=52,IF(B359=1,$D$13,C358+7),DATE(YEAR($D$13),MONTH($D$13)+(B359-1)*Details!$B$7,IF(Details!$B$6=24,IF(1-MOD(B359,2)=1,DAY($D$13)+14,DAY($D$13)),DAY($D$13))))),"")</f>
        <v/>
      </c>
      <c r="D359" s="41" t="str">
        <f ca="1">IF(B359="","",IF(B359&lt;=$D$14*Details!$B$6,H358*($D$10/Details!$B$6),IF(H358&lt;$H$8,H358,$H$8)))</f>
        <v/>
      </c>
      <c r="E359" s="41" t="str">
        <f t="shared" ca="1" si="16"/>
        <v/>
      </c>
      <c r="F359" s="41" t="str">
        <f ca="1">IF(B359="","",$D$10/Details!$B$6*H358)</f>
        <v/>
      </c>
      <c r="G359" s="41"/>
      <c r="H359" s="41" t="str">
        <f t="shared" ca="1" si="17"/>
        <v/>
      </c>
    </row>
    <row r="360" spans="2:8" ht="18">
      <c r="B360" s="39" t="str">
        <f t="shared" ca="1" si="15"/>
        <v/>
      </c>
      <c r="C360" s="40" t="str">
        <f ca="1">IF(B359:B725&lt;&gt;"",IF(Details!$B$6=26,IF(B360=1,$D$13,C359+14),IF(Details!$B$6=52,IF(B360=1,$D$13,C359+7),DATE(YEAR($D$13),MONTH($D$13)+(B360-1)*Details!$B$7,IF(Details!$B$6=24,IF(1-MOD(B360,2)=1,DAY($D$13)+14,DAY($D$13)),DAY($D$13))))),"")</f>
        <v/>
      </c>
      <c r="D360" s="41" t="str">
        <f ca="1">IF(B360="","",IF(B360&lt;=$D$14*Details!$B$6,H359*($D$10/Details!$B$6),IF(H359&lt;$H$8,H359,$H$8)))</f>
        <v/>
      </c>
      <c r="E360" s="41" t="str">
        <f t="shared" ca="1" si="16"/>
        <v/>
      </c>
      <c r="F360" s="41" t="str">
        <f ca="1">IF(B360="","",$D$10/Details!$B$6*H359)</f>
        <v/>
      </c>
      <c r="G360" s="41"/>
      <c r="H360" s="41" t="str">
        <f t="shared" ca="1" si="17"/>
        <v/>
      </c>
    </row>
    <row r="361" spans="2:8" ht="18">
      <c r="B361" s="39" t="str">
        <f t="shared" ca="1" si="15"/>
        <v/>
      </c>
      <c r="C361" s="40" t="str">
        <f ca="1">IF(B360:B726&lt;&gt;"",IF(Details!$B$6=26,IF(B361=1,$D$13,C360+14),IF(Details!$B$6=52,IF(B361=1,$D$13,C360+7),DATE(YEAR($D$13),MONTH($D$13)+(B361-1)*Details!$B$7,IF(Details!$B$6=24,IF(1-MOD(B361,2)=1,DAY($D$13)+14,DAY($D$13)),DAY($D$13))))),"")</f>
        <v/>
      </c>
      <c r="D361" s="41" t="str">
        <f ca="1">IF(B361="","",IF(B361&lt;=$D$14*Details!$B$6,H360*($D$10/Details!$B$6),IF(H360&lt;$H$8,H360,$H$8)))</f>
        <v/>
      </c>
      <c r="E361" s="41" t="str">
        <f t="shared" ca="1" si="16"/>
        <v/>
      </c>
      <c r="F361" s="41" t="str">
        <f ca="1">IF(B361="","",$D$10/Details!$B$6*H360)</f>
        <v/>
      </c>
      <c r="G361" s="41"/>
      <c r="H361" s="41" t="str">
        <f t="shared" ca="1" si="17"/>
        <v/>
      </c>
    </row>
    <row r="362" spans="2:8" ht="18">
      <c r="B362" s="39" t="str">
        <f t="shared" ca="1" si="15"/>
        <v/>
      </c>
      <c r="C362" s="40" t="str">
        <f ca="1">IF(B361:B727&lt;&gt;"",IF(Details!$B$6=26,IF(B362=1,$D$13,C361+14),IF(Details!$B$6=52,IF(B362=1,$D$13,C361+7),DATE(YEAR($D$13),MONTH($D$13)+(B362-1)*Details!$B$7,IF(Details!$B$6=24,IF(1-MOD(B362,2)=1,DAY($D$13)+14,DAY($D$13)),DAY($D$13))))),"")</f>
        <v/>
      </c>
      <c r="D362" s="41" t="str">
        <f ca="1">IF(B362="","",IF(B362&lt;=$D$14*Details!$B$6,H361*($D$10/Details!$B$6),IF(H361&lt;$H$8,H361,$H$8)))</f>
        <v/>
      </c>
      <c r="E362" s="41" t="str">
        <f t="shared" ca="1" si="16"/>
        <v/>
      </c>
      <c r="F362" s="41" t="str">
        <f ca="1">IF(B362="","",$D$10/Details!$B$6*H361)</f>
        <v/>
      </c>
      <c r="G362" s="41"/>
      <c r="H362" s="41" t="str">
        <f t="shared" ca="1" si="17"/>
        <v/>
      </c>
    </row>
    <row r="363" spans="2:8" ht="18">
      <c r="B363" s="39" t="str">
        <f t="shared" ca="1" si="15"/>
        <v/>
      </c>
      <c r="C363" s="40" t="str">
        <f ca="1">IF(B362:B728&lt;&gt;"",IF(Details!$B$6=26,IF(B363=1,$D$13,C362+14),IF(Details!$B$6=52,IF(B363=1,$D$13,C362+7),DATE(YEAR($D$13),MONTH($D$13)+(B363-1)*Details!$B$7,IF(Details!$B$6=24,IF(1-MOD(B363,2)=1,DAY($D$13)+14,DAY($D$13)),DAY($D$13))))),"")</f>
        <v/>
      </c>
      <c r="D363" s="41" t="str">
        <f ca="1">IF(B363="","",IF(B363&lt;=$D$14*Details!$B$6,H362*($D$10/Details!$B$6),IF(H362&lt;$H$8,H362,$H$8)))</f>
        <v/>
      </c>
      <c r="E363" s="41" t="str">
        <f t="shared" ca="1" si="16"/>
        <v/>
      </c>
      <c r="F363" s="41" t="str">
        <f ca="1">IF(B363="","",$D$10/Details!$B$6*H362)</f>
        <v/>
      </c>
      <c r="G363" s="41"/>
      <c r="H363" s="41" t="str">
        <f t="shared" ca="1" si="17"/>
        <v/>
      </c>
    </row>
    <row r="364" spans="2:8" ht="18">
      <c r="B364" s="39" t="str">
        <f t="shared" ca="1" si="15"/>
        <v/>
      </c>
      <c r="C364" s="40" t="str">
        <f ca="1">IF(B363:B729&lt;&gt;"",IF(Details!$B$6=26,IF(B364=1,$D$13,C363+14),IF(Details!$B$6=52,IF(B364=1,$D$13,C363+7),DATE(YEAR($D$13),MONTH($D$13)+(B364-1)*Details!$B$7,IF(Details!$B$6=24,IF(1-MOD(B364,2)=1,DAY($D$13)+14,DAY($D$13)),DAY($D$13))))),"")</f>
        <v/>
      </c>
      <c r="D364" s="41" t="str">
        <f ca="1">IF(B364="","",IF(B364&lt;=$D$14*Details!$B$6,H363*($D$10/Details!$B$6),IF(H363&lt;$H$8,H363,$H$8)))</f>
        <v/>
      </c>
      <c r="E364" s="41" t="str">
        <f t="shared" ca="1" si="16"/>
        <v/>
      </c>
      <c r="F364" s="41" t="str">
        <f ca="1">IF(B364="","",$D$10/Details!$B$6*H363)</f>
        <v/>
      </c>
      <c r="G364" s="41"/>
      <c r="H364" s="41" t="str">
        <f t="shared" ca="1" si="17"/>
        <v/>
      </c>
    </row>
    <row r="365" spans="2:8" ht="18">
      <c r="B365" s="39" t="str">
        <f t="shared" ca="1" si="15"/>
        <v/>
      </c>
      <c r="C365" s="40" t="str">
        <f ca="1">IF(B364:B730&lt;&gt;"",IF(Details!$B$6=26,IF(B365=1,$D$13,C364+14),IF(Details!$B$6=52,IF(B365=1,$D$13,C364+7),DATE(YEAR($D$13),MONTH($D$13)+(B365-1)*Details!$B$7,IF(Details!$B$6=24,IF(1-MOD(B365,2)=1,DAY($D$13)+14,DAY($D$13)),DAY($D$13))))),"")</f>
        <v/>
      </c>
      <c r="D365" s="41" t="str">
        <f ca="1">IF(B365="","",IF(B365&lt;=$D$14*Details!$B$6,H364*($D$10/Details!$B$6),IF(H364&lt;$H$8,H364,$H$8)))</f>
        <v/>
      </c>
      <c r="E365" s="41" t="str">
        <f t="shared" ca="1" si="16"/>
        <v/>
      </c>
      <c r="F365" s="41" t="str">
        <f ca="1">IF(B365="","",$D$10/Details!$B$6*H364)</f>
        <v/>
      </c>
      <c r="G365" s="41"/>
      <c r="H365" s="41" t="str">
        <f t="shared" ca="1" si="17"/>
        <v/>
      </c>
    </row>
    <row r="366" spans="2:8" ht="18">
      <c r="B366" s="39" t="str">
        <f t="shared" ca="1" si="15"/>
        <v/>
      </c>
      <c r="C366" s="40" t="str">
        <f ca="1">IF(B365:B731&lt;&gt;"",IF(Details!$B$6=26,IF(B366=1,$D$13,C365+14),IF(Details!$B$6=52,IF(B366=1,$D$13,C365+7),DATE(YEAR($D$13),MONTH($D$13)+(B366-1)*Details!$B$7,IF(Details!$B$6=24,IF(1-MOD(B366,2)=1,DAY($D$13)+14,DAY($D$13)),DAY($D$13))))),"")</f>
        <v/>
      </c>
      <c r="D366" s="41" t="str">
        <f ca="1">IF(B366="","",IF(B366&lt;=$D$14*Details!$B$6,H365*($D$10/Details!$B$6),IF(H365&lt;$H$8,H365,$H$8)))</f>
        <v/>
      </c>
      <c r="E366" s="41" t="str">
        <f t="shared" ca="1" si="16"/>
        <v/>
      </c>
      <c r="F366" s="41" t="str">
        <f ca="1">IF(B366="","",$D$10/Details!$B$6*H365)</f>
        <v/>
      </c>
      <c r="G366" s="41"/>
      <c r="H366" s="41" t="str">
        <f t="shared" ca="1" si="17"/>
        <v/>
      </c>
    </row>
    <row r="367" spans="2:8" ht="18">
      <c r="B367" s="39" t="str">
        <f t="shared" ca="1" si="15"/>
        <v/>
      </c>
      <c r="C367" s="40" t="str">
        <f ca="1">IF(B366:B732&lt;&gt;"",IF(Details!$B$6=26,IF(B367=1,$D$13,C366+14),IF(Details!$B$6=52,IF(B367=1,$D$13,C366+7),DATE(YEAR($D$13),MONTH($D$13)+(B367-1)*Details!$B$7,IF(Details!$B$6=24,IF(1-MOD(B367,2)=1,DAY($D$13)+14,DAY($D$13)),DAY($D$13))))),"")</f>
        <v/>
      </c>
      <c r="D367" s="41" t="str">
        <f ca="1">IF(B367="","",IF(B367&lt;=$D$14*Details!$B$6,H366*($D$10/Details!$B$6),IF(H366&lt;$H$8,H366,$H$8)))</f>
        <v/>
      </c>
      <c r="E367" s="41" t="str">
        <f t="shared" ca="1" si="16"/>
        <v/>
      </c>
      <c r="F367" s="41" t="str">
        <f ca="1">IF(B367="","",$D$10/Details!$B$6*H366)</f>
        <v/>
      </c>
      <c r="G367" s="41"/>
      <c r="H367" s="41" t="str">
        <f t="shared" ca="1" si="17"/>
        <v/>
      </c>
    </row>
    <row r="368" spans="2:8" ht="18">
      <c r="B368" s="39" t="str">
        <f t="shared" ca="1" si="15"/>
        <v/>
      </c>
      <c r="C368" s="40" t="str">
        <f ca="1">IF(B367:B733&lt;&gt;"",IF(Details!$B$6=26,IF(B368=1,$D$13,C367+14),IF(Details!$B$6=52,IF(B368=1,$D$13,C367+7),DATE(YEAR($D$13),MONTH($D$13)+(B368-1)*Details!$B$7,IF(Details!$B$6=24,IF(1-MOD(B368,2)=1,DAY($D$13)+14,DAY($D$13)),DAY($D$13))))),"")</f>
        <v/>
      </c>
      <c r="D368" s="41" t="str">
        <f ca="1">IF(B368="","",IF(B368&lt;=$D$14*Details!$B$6,H367*($D$10/Details!$B$6),IF(H367&lt;$H$8,H367,$H$8)))</f>
        <v/>
      </c>
      <c r="E368" s="41" t="str">
        <f t="shared" ca="1" si="16"/>
        <v/>
      </c>
      <c r="F368" s="41" t="str">
        <f ca="1">IF(B368="","",$D$10/Details!$B$6*H367)</f>
        <v/>
      </c>
      <c r="G368" s="41"/>
      <c r="H368" s="41" t="str">
        <f t="shared" ca="1" si="17"/>
        <v/>
      </c>
    </row>
    <row r="369" spans="2:8" ht="18">
      <c r="B369" s="39" t="str">
        <f t="shared" ca="1" si="15"/>
        <v/>
      </c>
      <c r="C369" s="40" t="str">
        <f ca="1">IF(B368:B734&lt;&gt;"",IF(Details!$B$6=26,IF(B369=1,$D$13,C368+14),IF(Details!$B$6=52,IF(B369=1,$D$13,C368+7),DATE(YEAR($D$13),MONTH($D$13)+(B369-1)*Details!$B$7,IF(Details!$B$6=24,IF(1-MOD(B369,2)=1,DAY($D$13)+14,DAY($D$13)),DAY($D$13))))),"")</f>
        <v/>
      </c>
      <c r="D369" s="41" t="str">
        <f ca="1">IF(B369="","",IF(B369&lt;=$D$14*Details!$B$6,H368*($D$10/Details!$B$6),IF(H368&lt;$H$8,H368,$H$8)))</f>
        <v/>
      </c>
      <c r="E369" s="41" t="str">
        <f t="shared" ca="1" si="16"/>
        <v/>
      </c>
      <c r="F369" s="41" t="str">
        <f ca="1">IF(B369="","",$D$10/Details!$B$6*H368)</f>
        <v/>
      </c>
      <c r="G369" s="41"/>
      <c r="H369" s="41" t="str">
        <f t="shared" ca="1" si="17"/>
        <v/>
      </c>
    </row>
    <row r="370" spans="2:8" ht="18">
      <c r="B370" s="39" t="str">
        <f t="shared" ca="1" si="15"/>
        <v/>
      </c>
      <c r="C370" s="40" t="str">
        <f ca="1">IF(B369:B735&lt;&gt;"",IF(Details!$B$6=26,IF(B370=1,$D$13,C369+14),IF(Details!$B$6=52,IF(B370=1,$D$13,C369+7),DATE(YEAR($D$13),MONTH($D$13)+(B370-1)*Details!$B$7,IF(Details!$B$6=24,IF(1-MOD(B370,2)=1,DAY($D$13)+14,DAY($D$13)),DAY($D$13))))),"")</f>
        <v/>
      </c>
      <c r="D370" s="41" t="str">
        <f ca="1">IF(B370="","",IF(B370&lt;=$D$14*Details!$B$6,H369*($D$10/Details!$B$6),IF(H369&lt;$H$8,H369,$H$8)))</f>
        <v/>
      </c>
      <c r="E370" s="41" t="str">
        <f t="shared" ca="1" si="16"/>
        <v/>
      </c>
      <c r="F370" s="41" t="str">
        <f ca="1">IF(B370="","",$D$10/Details!$B$6*H369)</f>
        <v/>
      </c>
      <c r="G370" s="41"/>
      <c r="H370" s="41" t="str">
        <f t="shared" ca="1" si="17"/>
        <v/>
      </c>
    </row>
    <row r="371" spans="2:8" ht="18">
      <c r="B371" s="39" t="str">
        <f t="shared" ca="1" si="15"/>
        <v/>
      </c>
      <c r="C371" s="40" t="str">
        <f ca="1">IF(B370:B736&lt;&gt;"",IF(Details!$B$6=26,IF(B371=1,$D$13,C370+14),IF(Details!$B$6=52,IF(B371=1,$D$13,C370+7),DATE(YEAR($D$13),MONTH($D$13)+(B371-1)*Details!$B$7,IF(Details!$B$6=24,IF(1-MOD(B371,2)=1,DAY($D$13)+14,DAY($D$13)),DAY($D$13))))),"")</f>
        <v/>
      </c>
      <c r="D371" s="41" t="str">
        <f ca="1">IF(B371="","",IF(B371&lt;=$D$14*Details!$B$6,H370*($D$10/Details!$B$6),IF(H370&lt;$H$8,H370,$H$8)))</f>
        <v/>
      </c>
      <c r="E371" s="41" t="str">
        <f t="shared" ca="1" si="16"/>
        <v/>
      </c>
      <c r="F371" s="41" t="str">
        <f ca="1">IF(B371="","",$D$10/Details!$B$6*H370)</f>
        <v/>
      </c>
      <c r="G371" s="41"/>
      <c r="H371" s="41" t="str">
        <f t="shared" ca="1" si="17"/>
        <v/>
      </c>
    </row>
    <row r="372" spans="2:8" ht="18">
      <c r="B372" s="39" t="str">
        <f t="shared" ca="1" si="15"/>
        <v/>
      </c>
      <c r="C372" s="40" t="str">
        <f ca="1">IF(B371:B737&lt;&gt;"",IF(Details!$B$6=26,IF(B372=1,$D$13,C371+14),IF(Details!$B$6=52,IF(B372=1,$D$13,C371+7),DATE(YEAR($D$13),MONTH($D$13)+(B372-1)*Details!$B$7,IF(Details!$B$6=24,IF(1-MOD(B372,2)=1,DAY($D$13)+14,DAY($D$13)),DAY($D$13))))),"")</f>
        <v/>
      </c>
      <c r="D372" s="41" t="str">
        <f ca="1">IF(B372="","",IF(B372&lt;=$D$14*Details!$B$6,H371*($D$10/Details!$B$6),IF(H371&lt;$H$8,H371,$H$8)))</f>
        <v/>
      </c>
      <c r="E372" s="41" t="str">
        <f t="shared" ca="1" si="16"/>
        <v/>
      </c>
      <c r="F372" s="41" t="str">
        <f ca="1">IF(B372="","",$D$10/Details!$B$6*H371)</f>
        <v/>
      </c>
      <c r="G372" s="41"/>
      <c r="H372" s="41" t="str">
        <f t="shared" ca="1" si="17"/>
        <v/>
      </c>
    </row>
    <row r="373" spans="2:8" ht="18">
      <c r="B373" s="39" t="str">
        <f t="shared" ca="1" si="15"/>
        <v/>
      </c>
      <c r="C373" s="40" t="str">
        <f ca="1">IF(B372:B738&lt;&gt;"",IF(Details!$B$6=26,IF(B373=1,$D$13,C372+14),IF(Details!$B$6=52,IF(B373=1,$D$13,C372+7),DATE(YEAR($D$13),MONTH($D$13)+(B373-1)*Details!$B$7,IF(Details!$B$6=24,IF(1-MOD(B373,2)=1,DAY($D$13)+14,DAY($D$13)),DAY($D$13))))),"")</f>
        <v/>
      </c>
      <c r="D373" s="41" t="str">
        <f ca="1">IF(B373="","",IF(B373&lt;=$D$14*Details!$B$6,H372*($D$10/Details!$B$6),IF(H372&lt;$H$8,H372,$H$8)))</f>
        <v/>
      </c>
      <c r="E373" s="41" t="str">
        <f t="shared" ca="1" si="16"/>
        <v/>
      </c>
      <c r="F373" s="41" t="str">
        <f ca="1">IF(B373="","",$D$10/Details!$B$6*H372)</f>
        <v/>
      </c>
      <c r="G373" s="41"/>
      <c r="H373" s="41" t="str">
        <f t="shared" ca="1" si="17"/>
        <v/>
      </c>
    </row>
    <row r="374" spans="2:8" ht="18">
      <c r="B374" s="39" t="str">
        <f t="shared" ca="1" si="15"/>
        <v/>
      </c>
      <c r="C374" s="40" t="str">
        <f ca="1">IF(B373:B739&lt;&gt;"",IF(Details!$B$6=26,IF(B374=1,$D$13,C373+14),IF(Details!$B$6=52,IF(B374=1,$D$13,C373+7),DATE(YEAR($D$13),MONTH($D$13)+(B374-1)*Details!$B$7,IF(Details!$B$6=24,IF(1-MOD(B374,2)=1,DAY($D$13)+14,DAY($D$13)),DAY($D$13))))),"")</f>
        <v/>
      </c>
      <c r="D374" s="41" t="str">
        <f ca="1">IF(B374="","",IF(B374&lt;=$D$14*Details!$B$6,H373*($D$10/Details!$B$6),IF(H373&lt;$H$8,H373,$H$8)))</f>
        <v/>
      </c>
      <c r="E374" s="41" t="str">
        <f t="shared" ca="1" si="16"/>
        <v/>
      </c>
      <c r="F374" s="41" t="str">
        <f ca="1">IF(B374="","",$D$10/Details!$B$6*H373)</f>
        <v/>
      </c>
      <c r="G374" s="41"/>
      <c r="H374" s="41" t="str">
        <f t="shared" ca="1" si="17"/>
        <v/>
      </c>
    </row>
    <row r="375" spans="2:8" ht="18">
      <c r="B375" s="39" t="str">
        <f t="shared" ca="1" si="15"/>
        <v/>
      </c>
      <c r="C375" s="40" t="str">
        <f ca="1">IF(B374:B740&lt;&gt;"",IF(Details!$B$6=26,IF(B375=1,$D$13,C374+14),IF(Details!$B$6=52,IF(B375=1,$D$13,C374+7),DATE(YEAR($D$13),MONTH($D$13)+(B375-1)*Details!$B$7,IF(Details!$B$6=24,IF(1-MOD(B375,2)=1,DAY($D$13)+14,DAY($D$13)),DAY($D$13))))),"")</f>
        <v/>
      </c>
      <c r="D375" s="41" t="str">
        <f ca="1">IF(B375="","",IF(B375&lt;=$D$14*Details!$B$6,H374*($D$10/Details!$B$6),IF(H374&lt;$H$8,H374,$H$8)))</f>
        <v/>
      </c>
      <c r="E375" s="41" t="str">
        <f t="shared" ca="1" si="16"/>
        <v/>
      </c>
      <c r="F375" s="41" t="str">
        <f ca="1">IF(B375="","",$D$10/Details!$B$6*H374)</f>
        <v/>
      </c>
      <c r="G375" s="41"/>
      <c r="H375" s="41" t="str">
        <f t="shared" ca="1" si="17"/>
        <v/>
      </c>
    </row>
    <row r="376" spans="2:8" ht="18">
      <c r="B376" s="39" t="str">
        <f t="shared" ca="1" si="15"/>
        <v/>
      </c>
      <c r="C376" s="40" t="str">
        <f ca="1">IF(B375:B741&lt;&gt;"",IF(Details!$B$6=26,IF(B376=1,$D$13,C375+14),IF(Details!$B$6=52,IF(B376=1,$D$13,C375+7),DATE(YEAR($D$13),MONTH($D$13)+(B376-1)*Details!$B$7,IF(Details!$B$6=24,IF(1-MOD(B376,2)=1,DAY($D$13)+14,DAY($D$13)),DAY($D$13))))),"")</f>
        <v/>
      </c>
      <c r="D376" s="41" t="str">
        <f ca="1">IF(B376="","",IF(B376&lt;=$D$14*Details!$B$6,H375*($D$10/Details!$B$6),IF(H375&lt;$H$8,H375,$H$8)))</f>
        <v/>
      </c>
      <c r="E376" s="41" t="str">
        <f t="shared" ca="1" si="16"/>
        <v/>
      </c>
      <c r="F376" s="41" t="str">
        <f ca="1">IF(B376="","",$D$10/Details!$B$6*H375)</f>
        <v/>
      </c>
      <c r="G376" s="41"/>
      <c r="H376" s="41" t="str">
        <f t="shared" ca="1" si="17"/>
        <v/>
      </c>
    </row>
    <row r="377" spans="2:8" ht="18">
      <c r="B377" s="39" t="str">
        <f t="shared" ca="1" si="15"/>
        <v/>
      </c>
      <c r="C377" s="40" t="str">
        <f ca="1">IF(B376:B742&lt;&gt;"",IF(Details!$B$6=26,IF(B377=1,$D$13,C376+14),IF(Details!$B$6=52,IF(B377=1,$D$13,C376+7),DATE(YEAR($D$13),MONTH($D$13)+(B377-1)*Details!$B$7,IF(Details!$B$6=24,IF(1-MOD(B377,2)=1,DAY($D$13)+14,DAY($D$13)),DAY($D$13))))),"")</f>
        <v/>
      </c>
      <c r="D377" s="41" t="str">
        <f ca="1">IF(B377="","",IF(B377&lt;=$D$14*Details!$B$6,H376*($D$10/Details!$B$6),IF(H376&lt;$H$8,H376,$H$8)))</f>
        <v/>
      </c>
      <c r="E377" s="41" t="str">
        <f t="shared" ca="1" si="16"/>
        <v/>
      </c>
      <c r="F377" s="41" t="str">
        <f ca="1">IF(B377="","",$D$10/Details!$B$6*H376)</f>
        <v/>
      </c>
      <c r="G377" s="41"/>
      <c r="H377" s="41" t="str">
        <f t="shared" ca="1" si="17"/>
        <v/>
      </c>
    </row>
    <row r="378" spans="2:8" ht="18">
      <c r="B378" s="39" t="str">
        <f t="shared" ca="1" si="15"/>
        <v/>
      </c>
      <c r="C378" s="40" t="str">
        <f ca="1">IF(B377:B743&lt;&gt;"",IF(Details!$B$6=26,IF(B378=1,$D$13,C377+14),IF(Details!$B$6=52,IF(B378=1,$D$13,C377+7),DATE(YEAR($D$13),MONTH($D$13)+(B378-1)*Details!$B$7,IF(Details!$B$6=24,IF(1-MOD(B378,2)=1,DAY($D$13)+14,DAY($D$13)),DAY($D$13))))),"")</f>
        <v/>
      </c>
      <c r="D378" s="41" t="str">
        <f ca="1">IF(B378="","",IF(B378&lt;=$D$14*Details!$B$6,H377*($D$10/Details!$B$6),IF(H377&lt;$H$8,H377,$H$8)))</f>
        <v/>
      </c>
      <c r="E378" s="41" t="str">
        <f t="shared" ca="1" si="16"/>
        <v/>
      </c>
      <c r="F378" s="41" t="str">
        <f ca="1">IF(B378="","",$D$10/Details!$B$6*H377)</f>
        <v/>
      </c>
      <c r="G378" s="41"/>
      <c r="H378" s="41" t="str">
        <f t="shared" ca="1" si="17"/>
        <v/>
      </c>
    </row>
    <row r="379" spans="2:8" ht="18">
      <c r="B379" s="39" t="str">
        <f t="shared" ca="1" si="15"/>
        <v/>
      </c>
      <c r="C379" s="40" t="str">
        <f ca="1">IF(B378:B744&lt;&gt;"",IF(Details!$B$6=26,IF(B379=1,$D$13,C378+14),IF(Details!$B$6=52,IF(B379=1,$D$13,C378+7),DATE(YEAR($D$13),MONTH($D$13)+(B379-1)*Details!$B$7,IF(Details!$B$6=24,IF(1-MOD(B379,2)=1,DAY($D$13)+14,DAY($D$13)),DAY($D$13))))),"")</f>
        <v/>
      </c>
      <c r="D379" s="41" t="str">
        <f ca="1">IF(B379="","",IF(B379&lt;=$D$14*Details!$B$6,H378*($D$10/Details!$B$6),IF(H378&lt;$H$8,H378,$H$8)))</f>
        <v/>
      </c>
      <c r="E379" s="41" t="str">
        <f t="shared" ca="1" si="16"/>
        <v/>
      </c>
      <c r="F379" s="41" t="str">
        <f ca="1">IF(B379="","",$D$10/Details!$B$6*H378)</f>
        <v/>
      </c>
      <c r="G379" s="41"/>
      <c r="H379" s="41" t="str">
        <f t="shared" ca="1" si="17"/>
        <v/>
      </c>
    </row>
    <row r="380" spans="2:8" ht="18">
      <c r="B380" s="39" t="str">
        <f t="shared" ca="1" si="15"/>
        <v/>
      </c>
      <c r="C380" s="40" t="str">
        <f ca="1">IF(B379:B745&lt;&gt;"",IF(Details!$B$6=26,IF(B380=1,$D$13,C379+14),IF(Details!$B$6=52,IF(B380=1,$D$13,C379+7),DATE(YEAR($D$13),MONTH($D$13)+(B380-1)*Details!$B$7,IF(Details!$B$6=24,IF(1-MOD(B380,2)=1,DAY($D$13)+14,DAY($D$13)),DAY($D$13))))),"")</f>
        <v/>
      </c>
      <c r="D380" s="41" t="str">
        <f ca="1">IF(B380="","",IF(B380&lt;=$D$14*Details!$B$6,H379*($D$10/Details!$B$6),IF(H379&lt;$H$8,H379,$H$8)))</f>
        <v/>
      </c>
      <c r="E380" s="41" t="str">
        <f t="shared" ca="1" si="16"/>
        <v/>
      </c>
      <c r="F380" s="41" t="str">
        <f ca="1">IF(B380="","",$D$10/Details!$B$6*H379)</f>
        <v/>
      </c>
      <c r="G380" s="41"/>
      <c r="H380" s="41" t="str">
        <f t="shared" ca="1" si="17"/>
        <v/>
      </c>
    </row>
    <row r="381" spans="2:8" ht="18">
      <c r="B381" s="39" t="str">
        <f t="shared" ca="1" si="15"/>
        <v/>
      </c>
      <c r="C381" s="40" t="str">
        <f ca="1">IF(B380:B746&lt;&gt;"",IF(Details!$B$6=26,IF(B381=1,$D$13,C380+14),IF(Details!$B$6=52,IF(B381=1,$D$13,C380+7),DATE(YEAR($D$13),MONTH($D$13)+(B381-1)*Details!$B$7,IF(Details!$B$6=24,IF(1-MOD(B381,2)=1,DAY($D$13)+14,DAY($D$13)),DAY($D$13))))),"")</f>
        <v/>
      </c>
      <c r="D381" s="41" t="str">
        <f ca="1">IF(B381="","",IF(B381&lt;=$D$14*Details!$B$6,H380*($D$10/Details!$B$6),IF(H380&lt;$H$8,H380,$H$8)))</f>
        <v/>
      </c>
      <c r="E381" s="41" t="str">
        <f t="shared" ca="1" si="16"/>
        <v/>
      </c>
      <c r="F381" s="41" t="str">
        <f ca="1">IF(B381="","",$D$10/Details!$B$6*H380)</f>
        <v/>
      </c>
      <c r="G381" s="41"/>
      <c r="H381" s="41" t="str">
        <f t="shared" ca="1" si="17"/>
        <v/>
      </c>
    </row>
    <row r="382" spans="2:8" ht="18">
      <c r="B382" s="39" t="str">
        <f t="shared" ca="1" si="15"/>
        <v/>
      </c>
      <c r="C382" s="40" t="str">
        <f ca="1">IF(B381:B747&lt;&gt;"",IF(Details!$B$6=26,IF(B382=1,$D$13,C381+14),IF(Details!$B$6=52,IF(B382=1,$D$13,C381+7),DATE(YEAR($D$13),MONTH($D$13)+(B382-1)*Details!$B$7,IF(Details!$B$6=24,IF(1-MOD(B382,2)=1,DAY($D$13)+14,DAY($D$13)),DAY($D$13))))),"")</f>
        <v/>
      </c>
      <c r="D382" s="41" t="str">
        <f ca="1">IF(B382="","",IF(B382&lt;=$D$14*Details!$B$6,H381*($D$10/Details!$B$6),IF(H381&lt;$H$8,H381,$H$8)))</f>
        <v/>
      </c>
      <c r="E382" s="41" t="str">
        <f t="shared" ca="1" si="16"/>
        <v/>
      </c>
      <c r="F382" s="41" t="str">
        <f ca="1">IF(B382="","",$D$10/Details!$B$6*H381)</f>
        <v/>
      </c>
      <c r="G382" s="41"/>
      <c r="H382" s="41" t="str">
        <f t="shared" ca="1" si="17"/>
        <v/>
      </c>
    </row>
    <row r="383" spans="2:8" ht="18">
      <c r="B383" s="39" t="str">
        <f t="shared" ca="1" si="15"/>
        <v/>
      </c>
      <c r="C383" s="40" t="str">
        <f ca="1">IF(B382:B748&lt;&gt;"",IF(Details!$B$6=26,IF(B383=1,$D$13,C382+14),IF(Details!$B$6=52,IF(B383=1,$D$13,C382+7),DATE(YEAR($D$13),MONTH($D$13)+(B383-1)*Details!$B$7,IF(Details!$B$6=24,IF(1-MOD(B383,2)=1,DAY($D$13)+14,DAY($D$13)),DAY($D$13))))),"")</f>
        <v/>
      </c>
      <c r="D383" s="41" t="str">
        <f ca="1">IF(B383="","",IF(B383&lt;=$D$14*Details!$B$6,H382*($D$10/Details!$B$6),IF(H382&lt;$H$8,H382,$H$8)))</f>
        <v/>
      </c>
      <c r="E383" s="41" t="str">
        <f t="shared" ca="1" si="16"/>
        <v/>
      </c>
      <c r="F383" s="41" t="str">
        <f ca="1">IF(B383="","",$D$10/Details!$B$6*H382)</f>
        <v/>
      </c>
      <c r="G383" s="41"/>
      <c r="H383" s="41" t="str">
        <f t="shared" ca="1" si="17"/>
        <v/>
      </c>
    </row>
    <row r="384" spans="2:8" ht="18">
      <c r="B384" s="39" t="str">
        <f t="shared" ca="1" si="15"/>
        <v/>
      </c>
      <c r="C384" s="40" t="str">
        <f ca="1">IF(B383:B749&lt;&gt;"",IF(Details!$B$6=26,IF(B384=1,$D$13,C383+14),IF(Details!$B$6=52,IF(B384=1,$D$13,C383+7),DATE(YEAR($D$13),MONTH($D$13)+(B384-1)*Details!$B$7,IF(Details!$B$6=24,IF(1-MOD(B384,2)=1,DAY($D$13)+14,DAY($D$13)),DAY($D$13))))),"")</f>
        <v/>
      </c>
      <c r="D384" s="41" t="str">
        <f ca="1">IF(B384="","",IF(B384&lt;=$D$14*Details!$B$6,H383*($D$10/Details!$B$6),IF(H383&lt;$H$8,H383,$H$8)))</f>
        <v/>
      </c>
      <c r="E384" s="41" t="str">
        <f t="shared" ca="1" si="16"/>
        <v/>
      </c>
      <c r="F384" s="41" t="str">
        <f ca="1">IF(B384="","",$D$10/Details!$B$6*H383)</f>
        <v/>
      </c>
      <c r="G384" s="41"/>
      <c r="H384" s="41" t="str">
        <f t="shared" ca="1" si="17"/>
        <v/>
      </c>
    </row>
    <row r="385" spans="2:8" ht="18">
      <c r="B385" s="39" t="str">
        <f t="shared" ca="1" si="15"/>
        <v/>
      </c>
      <c r="C385" s="40" t="str">
        <f ca="1">IF(B384:B750&lt;&gt;"",IF(Details!$B$6=26,IF(B385=1,$D$13,C384+14),IF(Details!$B$6=52,IF(B385=1,$D$13,C384+7),DATE(YEAR($D$13),MONTH($D$13)+(B385-1)*Details!$B$7,IF(Details!$B$6=24,IF(1-MOD(B385,2)=1,DAY($D$13)+14,DAY($D$13)),DAY($D$13))))),"")</f>
        <v/>
      </c>
      <c r="D385" s="41" t="str">
        <f ca="1">IF(B385="","",IF(B385&lt;=$D$14*Details!$B$6,H384*($D$10/Details!$B$6),IF(H384&lt;$H$8,H384,$H$8)))</f>
        <v/>
      </c>
      <c r="E385" s="41" t="str">
        <f t="shared" ca="1" si="16"/>
        <v/>
      </c>
      <c r="F385" s="41" t="str">
        <f ca="1">IF(B385="","",$D$10/Details!$B$6*H384)</f>
        <v/>
      </c>
      <c r="G385" s="41"/>
      <c r="H385" s="41" t="str">
        <f t="shared" ca="1" si="17"/>
        <v/>
      </c>
    </row>
    <row r="386" spans="2:8" ht="18">
      <c r="B386" s="39" t="str">
        <f t="shared" ca="1" si="15"/>
        <v/>
      </c>
      <c r="C386" s="40" t="str">
        <f ca="1">IF(B385:B751&lt;&gt;"",IF(Details!$B$6=26,IF(B386=1,$D$13,C385+14),IF(Details!$B$6=52,IF(B386=1,$D$13,C385+7),DATE(YEAR($D$13),MONTH($D$13)+(B386-1)*Details!$B$7,IF(Details!$B$6=24,IF(1-MOD(B386,2)=1,DAY($D$13)+14,DAY($D$13)),DAY($D$13))))),"")</f>
        <v/>
      </c>
      <c r="D386" s="41" t="str">
        <f ca="1">IF(B386="","",IF(B386&lt;=$D$14*Details!$B$6,H385*($D$10/Details!$B$6),IF(H385&lt;$H$8,H385,$H$8)))</f>
        <v/>
      </c>
      <c r="E386" s="41" t="str">
        <f t="shared" ca="1" si="16"/>
        <v/>
      </c>
      <c r="F386" s="41" t="str">
        <f ca="1">IF(B386="","",$D$10/Details!$B$6*H385)</f>
        <v/>
      </c>
      <c r="G386" s="41"/>
      <c r="H386" s="41" t="str">
        <f t="shared" ca="1" si="17"/>
        <v/>
      </c>
    </row>
    <row r="387" spans="2:8" ht="18">
      <c r="B387" s="39" t="str">
        <f t="shared" ca="1" si="15"/>
        <v/>
      </c>
      <c r="C387" s="40" t="str">
        <f ca="1">IF(B386:B752&lt;&gt;"",IF(Details!$B$6=26,IF(B387=1,$D$13,C386+14),IF(Details!$B$6=52,IF(B387=1,$D$13,C386+7),DATE(YEAR($D$13),MONTH($D$13)+(B387-1)*Details!$B$7,IF(Details!$B$6=24,IF(1-MOD(B387,2)=1,DAY($D$13)+14,DAY($D$13)),DAY($D$13))))),"")</f>
        <v/>
      </c>
      <c r="D387" s="41" t="str">
        <f ca="1">IF(B387="","",IF(B387&lt;=$D$14*Details!$B$6,H386*($D$10/Details!$B$6),IF(H386&lt;$H$8,H386,$H$8)))</f>
        <v/>
      </c>
      <c r="E387" s="41" t="str">
        <f t="shared" ca="1" si="16"/>
        <v/>
      </c>
      <c r="F387" s="41" t="str">
        <f ca="1">IF(B387="","",$D$10/Details!$B$6*H386)</f>
        <v/>
      </c>
      <c r="G387" s="41"/>
      <c r="H387" s="41" t="str">
        <f t="shared" ca="1" si="17"/>
        <v/>
      </c>
    </row>
    <row r="388" spans="2:8" ht="18">
      <c r="B388" s="39" t="str">
        <f t="shared" ca="1" si="15"/>
        <v/>
      </c>
      <c r="C388" s="40" t="str">
        <f ca="1">IF(B387:B753&lt;&gt;"",IF(Details!$B$6=26,IF(B388=1,$D$13,C387+14),IF(Details!$B$6=52,IF(B388=1,$D$13,C387+7),DATE(YEAR($D$13),MONTH($D$13)+(B388-1)*Details!$B$7,IF(Details!$B$6=24,IF(1-MOD(B388,2)=1,DAY($D$13)+14,DAY($D$13)),DAY($D$13))))),"")</f>
        <v/>
      </c>
      <c r="D388" s="41" t="str">
        <f ca="1">IF(B388="","",IF(B388&lt;=$D$14*Details!$B$6,H387*($D$10/Details!$B$6),IF(H387&lt;$H$8,H387,$H$8)))</f>
        <v/>
      </c>
      <c r="E388" s="41" t="str">
        <f t="shared" ca="1" si="16"/>
        <v/>
      </c>
      <c r="F388" s="41" t="str">
        <f ca="1">IF(B388="","",$D$10/Details!$B$6*H387)</f>
        <v/>
      </c>
      <c r="G388" s="41"/>
      <c r="H388" s="41" t="str">
        <f t="shared" ca="1" si="17"/>
        <v/>
      </c>
    </row>
    <row r="389" spans="2:8" ht="18">
      <c r="B389" s="39" t="str">
        <f t="shared" ca="1" si="15"/>
        <v/>
      </c>
      <c r="C389" s="40" t="str">
        <f ca="1">IF(B388:B754&lt;&gt;"",IF(Details!$B$6=26,IF(B389=1,$D$13,C388+14),IF(Details!$B$6=52,IF(B389=1,$D$13,C388+7),DATE(YEAR($D$13),MONTH($D$13)+(B389-1)*Details!$B$7,IF(Details!$B$6=24,IF(1-MOD(B389,2)=1,DAY($D$13)+14,DAY($D$13)),DAY($D$13))))),"")</f>
        <v/>
      </c>
      <c r="D389" s="41" t="str">
        <f ca="1">IF(B389="","",IF(B389&lt;=$D$14*Details!$B$6,H388*($D$10/Details!$B$6),IF(H388&lt;$H$8,H388,$H$8)))</f>
        <v/>
      </c>
      <c r="E389" s="41" t="str">
        <f t="shared" ca="1" si="16"/>
        <v/>
      </c>
      <c r="F389" s="41" t="str">
        <f ca="1">IF(B389="","",$D$10/Details!$B$6*H388)</f>
        <v/>
      </c>
      <c r="G389" s="41"/>
      <c r="H389" s="41" t="str">
        <f t="shared" ca="1" si="17"/>
        <v/>
      </c>
    </row>
    <row r="390" spans="2:8" ht="18">
      <c r="B390" s="39" t="str">
        <f t="shared" ca="1" si="15"/>
        <v/>
      </c>
      <c r="C390" s="40" t="str">
        <f ca="1">IF(B389:B755&lt;&gt;"",IF(Details!$B$6=26,IF(B390=1,$D$13,C389+14),IF(Details!$B$6=52,IF(B390=1,$D$13,C389+7),DATE(YEAR($D$13),MONTH($D$13)+(B390-1)*Details!$B$7,IF(Details!$B$6=24,IF(1-MOD(B390,2)=1,DAY($D$13)+14,DAY($D$13)),DAY($D$13))))),"")</f>
        <v/>
      </c>
      <c r="D390" s="41" t="str">
        <f ca="1">IF(B390="","",IF(B390&lt;=$D$14*Details!$B$6,H389*($D$10/Details!$B$6),IF(H389&lt;$H$8,H389,$H$8)))</f>
        <v/>
      </c>
      <c r="E390" s="41" t="str">
        <f t="shared" ca="1" si="16"/>
        <v/>
      </c>
      <c r="F390" s="41" t="str">
        <f ca="1">IF(B390="","",$D$10/Details!$B$6*H389)</f>
        <v/>
      </c>
      <c r="G390" s="41"/>
      <c r="H390" s="41" t="str">
        <f t="shared" ca="1" si="17"/>
        <v/>
      </c>
    </row>
    <row r="391" spans="2:8" ht="18">
      <c r="B391" s="39" t="str">
        <f t="shared" ca="1" si="15"/>
        <v/>
      </c>
      <c r="C391" s="40" t="str">
        <f ca="1">IF(B390:B756&lt;&gt;"",IF(Details!$B$6=26,IF(B391=1,$D$13,C390+14),IF(Details!$B$6=52,IF(B391=1,$D$13,C390+7),DATE(YEAR($D$13),MONTH($D$13)+(B391-1)*Details!$B$7,IF(Details!$B$6=24,IF(1-MOD(B391,2)=1,DAY($D$13)+14,DAY($D$13)),DAY($D$13))))),"")</f>
        <v/>
      </c>
      <c r="D391" s="41" t="str">
        <f ca="1">IF(B391="","",IF(B391&lt;=$D$14*Details!$B$6,H390*($D$10/Details!$B$6),IF(H390&lt;$H$8,H390,$H$8)))</f>
        <v/>
      </c>
      <c r="E391" s="41" t="str">
        <f t="shared" ca="1" si="16"/>
        <v/>
      </c>
      <c r="F391" s="41" t="str">
        <f ca="1">IF(B391="","",$D$10/Details!$B$6*H390)</f>
        <v/>
      </c>
      <c r="G391" s="41"/>
      <c r="H391" s="41" t="str">
        <f t="shared" ca="1" si="17"/>
        <v/>
      </c>
    </row>
    <row r="392" spans="2:8" ht="18">
      <c r="B392" s="39" t="str">
        <f t="shared" ca="1" si="15"/>
        <v/>
      </c>
      <c r="C392" s="40" t="str">
        <f ca="1">IF(B391:B757&lt;&gt;"",IF(Details!$B$6=26,IF(B392=1,$D$13,C391+14),IF(Details!$B$6=52,IF(B392=1,$D$13,C391+7),DATE(YEAR($D$13),MONTH($D$13)+(B392-1)*Details!$B$7,IF(Details!$B$6=24,IF(1-MOD(B392,2)=1,DAY($D$13)+14,DAY($D$13)),DAY($D$13))))),"")</f>
        <v/>
      </c>
      <c r="D392" s="41" t="str">
        <f ca="1">IF(B392="","",IF(B392&lt;=$D$14*Details!$B$6,H391*($D$10/Details!$B$6),IF(H391&lt;$H$8,H391,$H$8)))</f>
        <v/>
      </c>
      <c r="E392" s="41" t="str">
        <f t="shared" ca="1" si="16"/>
        <v/>
      </c>
      <c r="F392" s="41" t="str">
        <f ca="1">IF(B392="","",$D$10/Details!$B$6*H391)</f>
        <v/>
      </c>
      <c r="G392" s="41"/>
      <c r="H392" s="41" t="str">
        <f t="shared" ca="1" si="17"/>
        <v/>
      </c>
    </row>
    <row r="393" spans="2:8" ht="18">
      <c r="B393" s="39" t="str">
        <f t="shared" ca="1" si="15"/>
        <v/>
      </c>
      <c r="C393" s="40" t="str">
        <f ca="1">IF(B392:B758&lt;&gt;"",IF(Details!$B$6=26,IF(B393=1,$D$13,C392+14),IF(Details!$B$6=52,IF(B393=1,$D$13,C392+7),DATE(YEAR($D$13),MONTH($D$13)+(B393-1)*Details!$B$7,IF(Details!$B$6=24,IF(1-MOD(B393,2)=1,DAY($D$13)+14,DAY($D$13)),DAY($D$13))))),"")</f>
        <v/>
      </c>
      <c r="D393" s="41" t="str">
        <f ca="1">IF(B393="","",IF(B393&lt;=$D$14*Details!$B$6,H392*($D$10/Details!$B$6),IF(H392&lt;$H$8,H392,$H$8)))</f>
        <v/>
      </c>
      <c r="E393" s="41" t="str">
        <f t="shared" ca="1" si="16"/>
        <v/>
      </c>
      <c r="F393" s="41" t="str">
        <f ca="1">IF(B393="","",$D$10/Details!$B$6*H392)</f>
        <v/>
      </c>
      <c r="G393" s="41"/>
      <c r="H393" s="41" t="str">
        <f t="shared" ca="1" si="17"/>
        <v/>
      </c>
    </row>
    <row r="394" spans="2:8" ht="18">
      <c r="B394" s="39" t="str">
        <f t="shared" ca="1" si="15"/>
        <v/>
      </c>
      <c r="C394" s="40" t="str">
        <f ca="1">IF(B393:B759&lt;&gt;"",IF(Details!$B$6=26,IF(B394=1,$D$13,C393+14),IF(Details!$B$6=52,IF(B394=1,$D$13,C393+7),DATE(YEAR($D$13),MONTH($D$13)+(B394-1)*Details!$B$7,IF(Details!$B$6=24,IF(1-MOD(B394,2)=1,DAY($D$13)+14,DAY($D$13)),DAY($D$13))))),"")</f>
        <v/>
      </c>
      <c r="D394" s="41" t="str">
        <f ca="1">IF(B394="","",IF(B394&lt;=$D$14*Details!$B$6,H393*($D$10/Details!$B$6),IF(H393&lt;$H$8,H393,$H$8)))</f>
        <v/>
      </c>
      <c r="E394" s="41" t="str">
        <f t="shared" ca="1" si="16"/>
        <v/>
      </c>
      <c r="F394" s="41" t="str">
        <f ca="1">IF(B394="","",$D$10/Details!$B$6*H393)</f>
        <v/>
      </c>
      <c r="G394" s="41"/>
      <c r="H394" s="41" t="str">
        <f t="shared" ca="1" si="17"/>
        <v/>
      </c>
    </row>
    <row r="395" spans="2:8" ht="18">
      <c r="B395" s="39" t="str">
        <f t="shared" ca="1" si="15"/>
        <v/>
      </c>
      <c r="C395" s="40" t="str">
        <f ca="1">IF(B394:B760&lt;&gt;"",IF(Details!$B$6=26,IF(B395=1,$D$13,C394+14),IF(Details!$B$6=52,IF(B395=1,$D$13,C394+7),DATE(YEAR($D$13),MONTH($D$13)+(B395-1)*Details!$B$7,IF(Details!$B$6=24,IF(1-MOD(B395,2)=1,DAY($D$13)+14,DAY($D$13)),DAY($D$13))))),"")</f>
        <v/>
      </c>
      <c r="D395" s="41" t="str">
        <f ca="1">IF(B395="","",IF(B395&lt;=$D$14*Details!$B$6,H394*($D$10/Details!$B$6),IF(H394&lt;$H$8,H394,$H$8)))</f>
        <v/>
      </c>
      <c r="E395" s="41" t="str">
        <f t="shared" ca="1" si="16"/>
        <v/>
      </c>
      <c r="F395" s="41" t="str">
        <f ca="1">IF(B395="","",$D$10/Details!$B$6*H394)</f>
        <v/>
      </c>
      <c r="G395" s="41"/>
      <c r="H395" s="41" t="str">
        <f t="shared" ca="1" si="17"/>
        <v/>
      </c>
    </row>
    <row r="396" spans="2:8" ht="18">
      <c r="B396" s="39" t="str">
        <f t="shared" ca="1" si="15"/>
        <v/>
      </c>
      <c r="C396" s="40" t="str">
        <f ca="1">IF(B395:B761&lt;&gt;"",IF(Details!$B$6=26,IF(B396=1,$D$13,C395+14),IF(Details!$B$6=52,IF(B396=1,$D$13,C395+7),DATE(YEAR($D$13),MONTH($D$13)+(B396-1)*Details!$B$7,IF(Details!$B$6=24,IF(1-MOD(B396,2)=1,DAY($D$13)+14,DAY($D$13)),DAY($D$13))))),"")</f>
        <v/>
      </c>
      <c r="D396" s="41" t="str">
        <f ca="1">IF(B396="","",IF(B396&lt;=$D$14*Details!$B$6,H395*($D$10/Details!$B$6),IF(H395&lt;$H$8,H395,$H$8)))</f>
        <v/>
      </c>
      <c r="E396" s="41" t="str">
        <f t="shared" ca="1" si="16"/>
        <v/>
      </c>
      <c r="F396" s="41" t="str">
        <f ca="1">IF(B396="","",$D$10/Details!$B$6*H395)</f>
        <v/>
      </c>
      <c r="G396" s="41"/>
      <c r="H396" s="41" t="str">
        <f t="shared" ca="1" si="17"/>
        <v/>
      </c>
    </row>
    <row r="397" spans="2:8" ht="18">
      <c r="B397" s="39" t="str">
        <f t="shared" ca="1" si="15"/>
        <v/>
      </c>
      <c r="C397" s="40" t="str">
        <f ca="1">IF(B396:B762&lt;&gt;"",IF(Details!$B$6=26,IF(B397=1,$D$13,C396+14),IF(Details!$B$6=52,IF(B397=1,$D$13,C396+7),DATE(YEAR($D$13),MONTH($D$13)+(B397-1)*Details!$B$7,IF(Details!$B$6=24,IF(1-MOD(B397,2)=1,DAY($D$13)+14,DAY($D$13)),DAY($D$13))))),"")</f>
        <v/>
      </c>
      <c r="D397" s="41" t="str">
        <f ca="1">IF(B397="","",IF(B397&lt;=$D$14*Details!$B$6,H396*($D$10/Details!$B$6),IF(H396&lt;$H$8,H396,$H$8)))</f>
        <v/>
      </c>
      <c r="E397" s="41" t="str">
        <f t="shared" ca="1" si="16"/>
        <v/>
      </c>
      <c r="F397" s="41" t="str">
        <f ca="1">IF(B397="","",$D$10/Details!$B$6*H396)</f>
        <v/>
      </c>
      <c r="G397" s="41"/>
      <c r="H397" s="41" t="str">
        <f t="shared" ca="1" si="17"/>
        <v/>
      </c>
    </row>
    <row r="398" spans="2:8" ht="18">
      <c r="B398" s="39" t="str">
        <f t="shared" ca="1" si="15"/>
        <v/>
      </c>
      <c r="C398" s="40" t="str">
        <f ca="1">IF(B397:B763&lt;&gt;"",IF(Details!$B$6=26,IF(B398=1,$D$13,C397+14),IF(Details!$B$6=52,IF(B398=1,$D$13,C397+7),DATE(YEAR($D$13),MONTH($D$13)+(B398-1)*Details!$B$7,IF(Details!$B$6=24,IF(1-MOD(B398,2)=1,DAY($D$13)+14,DAY($D$13)),DAY($D$13))))),"")</f>
        <v/>
      </c>
      <c r="D398" s="41" t="str">
        <f ca="1">IF(B398="","",IF(B398&lt;=$D$14*Details!$B$6,H397*($D$10/Details!$B$6),IF(H397&lt;$H$8,H397,$H$8)))</f>
        <v/>
      </c>
      <c r="E398" s="41" t="str">
        <f t="shared" ca="1" si="16"/>
        <v/>
      </c>
      <c r="F398" s="41" t="str">
        <f ca="1">IF(B398="","",$D$10/Details!$B$6*H397)</f>
        <v/>
      </c>
      <c r="G398" s="41"/>
      <c r="H398" s="41" t="str">
        <f t="shared" ca="1" si="17"/>
        <v/>
      </c>
    </row>
    <row r="399" spans="2:8" ht="18">
      <c r="B399" s="39" t="str">
        <f t="shared" ref="B399:B400" ca="1" si="18">IF(B398&lt;$H$10,IF(H398&gt;0,B398+1,""),"")</f>
        <v/>
      </c>
      <c r="C399" s="40" t="str">
        <f ca="1">IF(B398:B764&lt;&gt;"",IF(Details!$B$6=26,IF(B399=1,$D$13,C398+14),IF(Details!$B$6=52,IF(B399=1,$D$13,C398+7),DATE(YEAR($D$13),MONTH($D$13)+(B399-1)*Details!$B$7,IF(Details!$B$6=24,IF(1-MOD(B399,2)=1,DAY($D$13)+14,DAY($D$13)),DAY($D$13))))),"")</f>
        <v/>
      </c>
      <c r="D399" s="41" t="str">
        <f ca="1">IF(B399="","",IF(B399&lt;=$D$14*Details!$B$6,H398*($D$10/Details!$B$6),IF(H398&lt;$H$8,H398,$H$8)))</f>
        <v/>
      </c>
      <c r="E399" s="41" t="str">
        <f t="shared" ref="E399:E400" ca="1" si="19">IF(B399="","",IF(H398&lt;$H$8,D399,D399-F399))</f>
        <v/>
      </c>
      <c r="F399" s="41" t="str">
        <f ca="1">IF(B399="","",$D$10/Details!$B$6*H398)</f>
        <v/>
      </c>
      <c r="G399" s="41"/>
      <c r="H399" s="41" t="str">
        <f t="shared" ref="H399:H400" ca="1" si="20">IF(E399="","",IF(H398-E399-G399&lt;0, 0, H398-E399-G399))</f>
        <v/>
      </c>
    </row>
    <row r="400" spans="2:8" ht="18">
      <c r="B400" s="39" t="str">
        <f t="shared" ca="1" si="18"/>
        <v/>
      </c>
      <c r="C400" s="40" t="str">
        <f ca="1">IF(B399:B765&lt;&gt;"",IF(Details!$B$6=26,IF(B400=1,$D$13,C399+14),IF(Details!$B$6=52,IF(B400=1,$D$13,C399+7),DATE(YEAR($D$13),MONTH($D$13)+(B400-1)*Details!$B$7,IF(Details!$B$6=24,IF(1-MOD(B400,2)=1,DAY($D$13)+14,DAY($D$13)),DAY($D$13))))),"")</f>
        <v/>
      </c>
      <c r="D400" s="41" t="str">
        <f ca="1">IF(B400="","",IF(B400&lt;=$D$14*Details!$B$6,H399*($D$10/Details!$B$6),IF(H399&lt;$H$8,H399,$H$8)))</f>
        <v/>
      </c>
      <c r="E400" s="41" t="str">
        <f t="shared" ca="1" si="19"/>
        <v/>
      </c>
      <c r="F400" s="41" t="str">
        <f ca="1">IF(B400="","",$D$10/Details!$B$6*H399)</f>
        <v/>
      </c>
      <c r="G400" s="41"/>
      <c r="H400" s="41" t="str">
        <f t="shared" ca="1" si="20"/>
        <v/>
      </c>
    </row>
    <row r="401" spans="4:8" ht="18" hidden="1">
      <c r="D401" s="41"/>
      <c r="E401" s="41"/>
      <c r="F401" s="41"/>
      <c r="G401" s="41"/>
      <c r="H401" s="41"/>
    </row>
    <row r="402" spans="4:8" ht="18" hidden="1">
      <c r="D402" s="41"/>
      <c r="E402" s="41"/>
      <c r="F402" s="41"/>
      <c r="G402" s="41"/>
      <c r="H402" s="41"/>
    </row>
    <row r="403" spans="4:8" ht="18" hidden="1">
      <c r="D403" s="41"/>
      <c r="E403" s="41"/>
      <c r="F403" s="41"/>
      <c r="G403" s="41"/>
      <c r="H403" s="41"/>
    </row>
    <row r="404" spans="4:8" ht="18" hidden="1">
      <c r="D404" s="41"/>
      <c r="E404" s="41"/>
      <c r="F404" s="41"/>
      <c r="G404" s="41"/>
      <c r="H404" s="41"/>
    </row>
    <row r="405" spans="4:8" ht="18" hidden="1">
      <c r="D405" s="43"/>
      <c r="E405" s="43"/>
      <c r="F405" s="43"/>
      <c r="G405" s="43"/>
      <c r="H405" s="43"/>
    </row>
    <row r="406" spans="4:8" ht="18" hidden="1">
      <c r="D406" s="43"/>
      <c r="E406" s="43"/>
      <c r="F406" s="43"/>
      <c r="G406" s="43"/>
      <c r="H406" s="43"/>
    </row>
    <row r="407" spans="4:8" ht="18" hidden="1">
      <c r="D407" s="43"/>
      <c r="E407" s="43"/>
      <c r="F407" s="43"/>
      <c r="G407" s="43"/>
      <c r="H407" s="43"/>
    </row>
    <row r="408" spans="4:8" ht="18" hidden="1">
      <c r="D408" s="43"/>
      <c r="E408" s="43"/>
      <c r="F408" s="43"/>
      <c r="G408" s="43"/>
      <c r="H408" s="43"/>
    </row>
    <row r="409" spans="4:8" ht="18" hidden="1">
      <c r="D409" s="43"/>
      <c r="E409" s="43"/>
      <c r="F409" s="43"/>
      <c r="G409" s="43"/>
      <c r="H409" s="43"/>
    </row>
    <row r="410" spans="4:8" ht="18" hidden="1">
      <c r="D410" s="43"/>
      <c r="E410" s="43"/>
      <c r="F410" s="43"/>
      <c r="G410" s="43"/>
      <c r="H410" s="43"/>
    </row>
    <row r="411" spans="4:8" ht="18" hidden="1">
      <c r="D411" s="43"/>
      <c r="E411" s="43"/>
      <c r="F411" s="43"/>
      <c r="G411" s="43"/>
      <c r="H411" s="43"/>
    </row>
    <row r="412" spans="4:8" ht="18" hidden="1">
      <c r="D412" s="43"/>
      <c r="E412" s="43"/>
      <c r="F412" s="43"/>
      <c r="G412" s="43"/>
      <c r="H412" s="43"/>
    </row>
    <row r="413" spans="4:8" ht="18" hidden="1">
      <c r="D413" s="43"/>
      <c r="E413" s="43"/>
      <c r="F413" s="43"/>
      <c r="G413" s="43"/>
      <c r="H413" s="43"/>
    </row>
    <row r="414" spans="4:8" ht="18" hidden="1">
      <c r="D414" s="43"/>
      <c r="E414" s="43"/>
      <c r="F414" s="43"/>
      <c r="G414" s="43"/>
      <c r="H414" s="43"/>
    </row>
    <row r="415" spans="4:8" ht="18" hidden="1">
      <c r="D415" s="43"/>
      <c r="E415" s="43"/>
      <c r="F415" s="43"/>
      <c r="G415" s="43"/>
      <c r="H415" s="43"/>
    </row>
    <row r="416" spans="4:8" ht="18" hidden="1">
      <c r="D416" s="43"/>
      <c r="E416" s="43"/>
      <c r="F416" s="43"/>
      <c r="G416" s="43"/>
      <c r="H416" s="43"/>
    </row>
    <row r="417" spans="4:8" ht="18" hidden="1">
      <c r="D417" s="43"/>
      <c r="E417" s="43"/>
      <c r="F417" s="43"/>
      <c r="G417" s="43"/>
      <c r="H417" s="43"/>
    </row>
    <row r="418" spans="4:8" ht="18" hidden="1">
      <c r="D418" s="43"/>
      <c r="E418" s="43"/>
      <c r="F418" s="43"/>
      <c r="G418" s="43"/>
      <c r="H418" s="43"/>
    </row>
    <row r="419" spans="4:8" ht="18" hidden="1">
      <c r="D419" s="43"/>
      <c r="E419" s="43"/>
      <c r="F419" s="43"/>
      <c r="G419" s="43"/>
      <c r="H419" s="43"/>
    </row>
    <row r="420" spans="4:8" ht="18" hidden="1">
      <c r="D420" s="43"/>
      <c r="E420" s="43"/>
      <c r="F420" s="43"/>
      <c r="G420" s="43"/>
      <c r="H420" s="43"/>
    </row>
    <row r="421" spans="4:8" ht="18" hidden="1">
      <c r="D421" s="43"/>
      <c r="E421" s="43"/>
      <c r="F421" s="43"/>
      <c r="G421" s="43"/>
      <c r="H421" s="43"/>
    </row>
    <row r="422" spans="4:8" ht="18" hidden="1">
      <c r="D422" s="43"/>
      <c r="E422" s="43"/>
      <c r="F422" s="43"/>
      <c r="G422" s="43"/>
      <c r="H422" s="43"/>
    </row>
    <row r="423" spans="4:8" ht="18" hidden="1">
      <c r="D423" s="43"/>
      <c r="E423" s="43"/>
      <c r="F423" s="43"/>
      <c r="G423" s="43"/>
      <c r="H423" s="43"/>
    </row>
    <row r="424" spans="4:8" ht="18" hidden="1">
      <c r="D424" s="43"/>
      <c r="E424" s="43"/>
      <c r="F424" s="43"/>
      <c r="G424" s="43"/>
      <c r="H424" s="43"/>
    </row>
    <row r="425" spans="4:8" ht="18" hidden="1">
      <c r="D425" s="43"/>
      <c r="E425" s="43"/>
      <c r="F425" s="43"/>
      <c r="G425" s="43"/>
      <c r="H425" s="43"/>
    </row>
    <row r="426" spans="4:8" ht="18" hidden="1">
      <c r="D426" s="43"/>
      <c r="E426" s="43"/>
      <c r="F426" s="43"/>
      <c r="G426" s="43"/>
      <c r="H426" s="43"/>
    </row>
    <row r="427" spans="4:8" ht="18" hidden="1">
      <c r="D427" s="43"/>
      <c r="E427" s="43"/>
      <c r="F427" s="43"/>
      <c r="G427" s="43"/>
      <c r="H427" s="43"/>
    </row>
    <row r="428" spans="4:8" ht="18" hidden="1">
      <c r="D428" s="43"/>
      <c r="E428" s="43"/>
      <c r="F428" s="43"/>
      <c r="G428" s="43"/>
      <c r="H428" s="43"/>
    </row>
    <row r="429" spans="4:8" ht="18" hidden="1">
      <c r="D429" s="43"/>
      <c r="E429" s="43"/>
      <c r="F429" s="43"/>
      <c r="G429" s="43"/>
      <c r="H429" s="43"/>
    </row>
    <row r="430" spans="4:8" ht="18" hidden="1">
      <c r="D430" s="43"/>
      <c r="E430" s="43"/>
      <c r="F430" s="43"/>
      <c r="G430" s="43"/>
      <c r="H430" s="43"/>
    </row>
    <row r="431" spans="4:8" ht="18" hidden="1">
      <c r="D431" s="43"/>
      <c r="E431" s="43"/>
      <c r="F431" s="43"/>
      <c r="G431" s="43"/>
      <c r="H431" s="43"/>
    </row>
    <row r="432" spans="4:8" ht="18" hidden="1">
      <c r="D432" s="43"/>
      <c r="E432" s="43"/>
      <c r="F432" s="43"/>
      <c r="G432" s="43"/>
      <c r="H432" s="43"/>
    </row>
    <row r="433" spans="4:8" ht="18" hidden="1">
      <c r="D433" s="43"/>
      <c r="E433" s="43"/>
      <c r="F433" s="43"/>
      <c r="G433" s="43"/>
      <c r="H433" s="43"/>
    </row>
    <row r="434" spans="4:8" ht="18" hidden="1">
      <c r="D434" s="43"/>
      <c r="E434" s="43"/>
      <c r="F434" s="43"/>
      <c r="G434" s="43"/>
      <c r="H434" s="43"/>
    </row>
    <row r="435" spans="4:8" ht="18" hidden="1">
      <c r="D435" s="43"/>
      <c r="E435" s="43"/>
      <c r="F435" s="43"/>
      <c r="G435" s="43"/>
      <c r="H435" s="43"/>
    </row>
    <row r="436" spans="4:8" ht="18" hidden="1">
      <c r="D436" s="43"/>
      <c r="E436" s="43"/>
      <c r="F436" s="43"/>
      <c r="G436" s="43"/>
      <c r="H436" s="43"/>
    </row>
    <row r="437" spans="4:8" ht="18" hidden="1">
      <c r="D437" s="43"/>
      <c r="E437" s="43"/>
      <c r="F437" s="43"/>
      <c r="G437" s="43"/>
      <c r="H437" s="43"/>
    </row>
    <row r="438" spans="4:8" ht="18" hidden="1">
      <c r="D438" s="43"/>
      <c r="E438" s="43"/>
      <c r="F438" s="43"/>
      <c r="G438" s="43"/>
      <c r="H438" s="43"/>
    </row>
    <row r="439" spans="4:8" ht="18" hidden="1">
      <c r="D439" s="43"/>
      <c r="E439" s="43"/>
      <c r="F439" s="43"/>
      <c r="G439" s="43"/>
      <c r="H439" s="43"/>
    </row>
    <row r="440" spans="4:8" ht="18" hidden="1">
      <c r="D440" s="43"/>
      <c r="E440" s="43"/>
      <c r="F440" s="43"/>
      <c r="G440" s="43"/>
      <c r="H440" s="43"/>
    </row>
    <row r="441" spans="4:8" ht="18" hidden="1">
      <c r="D441" s="43"/>
      <c r="E441" s="43"/>
      <c r="F441" s="43"/>
      <c r="G441" s="43"/>
      <c r="H441" s="43"/>
    </row>
    <row r="442" spans="4:8" ht="18" hidden="1">
      <c r="D442" s="43"/>
      <c r="E442" s="43"/>
      <c r="F442" s="43"/>
      <c r="G442" s="43"/>
      <c r="H442" s="43"/>
    </row>
    <row r="443" spans="4:8" ht="18" hidden="1">
      <c r="D443" s="43"/>
      <c r="E443" s="43"/>
      <c r="F443" s="43"/>
      <c r="G443" s="43"/>
      <c r="H443" s="43"/>
    </row>
    <row r="444" spans="4:8" ht="18" hidden="1">
      <c r="D444" s="43"/>
      <c r="E444" s="43"/>
      <c r="F444" s="43"/>
      <c r="G444" s="43"/>
      <c r="H444" s="43"/>
    </row>
    <row r="445" spans="4:8" ht="18" hidden="1">
      <c r="D445" s="43"/>
      <c r="E445" s="43"/>
      <c r="F445" s="43"/>
      <c r="G445" s="43"/>
      <c r="H445" s="43"/>
    </row>
    <row r="446" spans="4:8" ht="18" hidden="1">
      <c r="D446" s="43"/>
      <c r="E446" s="43"/>
      <c r="F446" s="43"/>
      <c r="G446" s="43"/>
      <c r="H446" s="43"/>
    </row>
    <row r="447" spans="4:8" ht="18" hidden="1">
      <c r="D447" s="43"/>
      <c r="E447" s="43"/>
      <c r="F447" s="43"/>
      <c r="G447" s="43"/>
      <c r="H447" s="43"/>
    </row>
    <row r="448" spans="4:8" ht="18" hidden="1">
      <c r="D448" s="43"/>
      <c r="E448" s="43"/>
      <c r="F448" s="43"/>
      <c r="G448" s="43"/>
      <c r="H448" s="43"/>
    </row>
    <row r="449" spans="4:8" ht="18" hidden="1">
      <c r="D449" s="43"/>
      <c r="E449" s="43"/>
      <c r="F449" s="43"/>
      <c r="G449" s="43"/>
      <c r="H449" s="43"/>
    </row>
    <row r="450" spans="4:8" ht="18" hidden="1">
      <c r="D450" s="43"/>
      <c r="E450" s="43"/>
      <c r="F450" s="43"/>
      <c r="G450" s="43"/>
      <c r="H450" s="43"/>
    </row>
    <row r="451" spans="4:8" ht="18" hidden="1">
      <c r="D451" s="43"/>
      <c r="E451" s="43"/>
      <c r="F451" s="43"/>
      <c r="G451" s="43"/>
      <c r="H451" s="43"/>
    </row>
    <row r="452" spans="4:8" ht="18" hidden="1">
      <c r="D452" s="43"/>
      <c r="E452" s="43"/>
      <c r="F452" s="43"/>
      <c r="G452" s="43"/>
      <c r="H452" s="43"/>
    </row>
    <row r="453" spans="4:8" ht="18" hidden="1">
      <c r="D453" s="43"/>
      <c r="E453" s="43"/>
      <c r="F453" s="43"/>
      <c r="G453" s="43"/>
      <c r="H453" s="43"/>
    </row>
    <row r="454" spans="4:8" ht="18" hidden="1">
      <c r="D454" s="43"/>
      <c r="E454" s="43"/>
      <c r="F454" s="43"/>
      <c r="G454" s="43"/>
      <c r="H454" s="43"/>
    </row>
    <row r="455" spans="4:8" ht="18" hidden="1">
      <c r="D455" s="43"/>
      <c r="E455" s="43"/>
      <c r="F455" s="43"/>
      <c r="G455" s="43"/>
      <c r="H455" s="43"/>
    </row>
    <row r="456" spans="4:8" ht="18" hidden="1">
      <c r="D456" s="43"/>
      <c r="E456" s="43"/>
      <c r="F456" s="43"/>
      <c r="G456" s="43"/>
      <c r="H456" s="43"/>
    </row>
    <row r="457" spans="4:8" ht="18" hidden="1">
      <c r="D457" s="43"/>
      <c r="E457" s="43"/>
      <c r="F457" s="43"/>
      <c r="G457" s="43"/>
      <c r="H457" s="43"/>
    </row>
    <row r="458" spans="4:8" ht="18" hidden="1">
      <c r="D458" s="43"/>
      <c r="E458" s="43"/>
      <c r="F458" s="43"/>
      <c r="G458" s="43"/>
      <c r="H458" s="43"/>
    </row>
    <row r="459" spans="4:8" ht="18" hidden="1">
      <c r="D459" s="43"/>
      <c r="E459" s="43"/>
      <c r="F459" s="43"/>
      <c r="G459" s="43"/>
      <c r="H459" s="43"/>
    </row>
    <row r="460" spans="4:8" ht="18" hidden="1">
      <c r="D460" s="43"/>
      <c r="E460" s="43"/>
      <c r="F460" s="43"/>
      <c r="G460" s="43"/>
      <c r="H460" s="43"/>
    </row>
    <row r="461" spans="4:8" ht="18" hidden="1">
      <c r="D461" s="43"/>
      <c r="E461" s="43"/>
      <c r="F461" s="43"/>
      <c r="G461" s="43"/>
      <c r="H461" s="43"/>
    </row>
    <row r="462" spans="4:8" ht="18" hidden="1">
      <c r="D462" s="43"/>
      <c r="E462" s="43"/>
      <c r="F462" s="43"/>
      <c r="G462" s="43"/>
      <c r="H462" s="43"/>
    </row>
    <row r="463" spans="4:8" ht="18" hidden="1">
      <c r="D463" s="43"/>
      <c r="E463" s="43"/>
      <c r="F463" s="43"/>
      <c r="G463" s="43"/>
      <c r="H463" s="43"/>
    </row>
    <row r="464" spans="4:8" ht="18" hidden="1">
      <c r="D464" s="43"/>
      <c r="E464" s="43"/>
      <c r="F464" s="43"/>
      <c r="G464" s="43"/>
      <c r="H464" s="43"/>
    </row>
    <row r="465" spans="4:8" ht="18" hidden="1">
      <c r="D465" s="43"/>
      <c r="E465" s="43"/>
      <c r="F465" s="43"/>
      <c r="G465" s="43"/>
      <c r="H465" s="43"/>
    </row>
    <row r="466" spans="4:8" ht="18" hidden="1">
      <c r="D466" s="43"/>
      <c r="E466" s="43"/>
      <c r="F466" s="43"/>
      <c r="G466" s="43"/>
      <c r="H466" s="43"/>
    </row>
    <row r="467" spans="4:8" ht="18" hidden="1">
      <c r="D467" s="43"/>
      <c r="E467" s="43"/>
      <c r="F467" s="43"/>
      <c r="G467" s="43"/>
      <c r="H467" s="43"/>
    </row>
    <row r="468" spans="4:8" ht="18" hidden="1">
      <c r="D468" s="43"/>
      <c r="E468" s="43"/>
      <c r="F468" s="43"/>
      <c r="G468" s="43"/>
      <c r="H468" s="43"/>
    </row>
    <row r="469" spans="4:8" ht="18" hidden="1">
      <c r="D469" s="43"/>
      <c r="E469" s="43"/>
      <c r="F469" s="43"/>
      <c r="G469" s="43"/>
      <c r="H469" s="43"/>
    </row>
    <row r="470" spans="4:8" ht="18" hidden="1">
      <c r="D470" s="43"/>
      <c r="E470" s="43"/>
      <c r="F470" s="43"/>
      <c r="G470" s="43"/>
      <c r="H470" s="43"/>
    </row>
    <row r="471" spans="4:8" ht="18" hidden="1">
      <c r="D471" s="43"/>
      <c r="E471" s="43"/>
      <c r="F471" s="43"/>
      <c r="G471" s="43"/>
      <c r="H471" s="43"/>
    </row>
    <row r="472" spans="4:8" ht="18" hidden="1">
      <c r="D472" s="43"/>
      <c r="E472" s="43"/>
      <c r="F472" s="43"/>
      <c r="G472" s="43"/>
      <c r="H472" s="43"/>
    </row>
    <row r="473" spans="4:8" ht="18" hidden="1">
      <c r="D473" s="43"/>
      <c r="E473" s="43"/>
      <c r="F473" s="43"/>
      <c r="G473" s="43"/>
      <c r="H473" s="43"/>
    </row>
    <row r="474" spans="4:8" ht="18" hidden="1">
      <c r="D474" s="43"/>
      <c r="E474" s="43"/>
      <c r="F474" s="43"/>
      <c r="G474" s="43"/>
      <c r="H474" s="43"/>
    </row>
    <row r="475" spans="4:8" ht="18" hidden="1">
      <c r="D475" s="43"/>
      <c r="E475" s="43"/>
      <c r="F475" s="43"/>
      <c r="G475" s="43"/>
      <c r="H475" s="43"/>
    </row>
    <row r="476" spans="4:8" ht="18" hidden="1">
      <c r="D476" s="43"/>
      <c r="E476" s="43"/>
      <c r="F476" s="43"/>
      <c r="G476" s="43"/>
      <c r="H476" s="43"/>
    </row>
    <row r="477" spans="4:8" ht="18" hidden="1">
      <c r="D477" s="43"/>
      <c r="E477" s="43"/>
      <c r="F477" s="43"/>
      <c r="G477" s="43"/>
      <c r="H477" s="43"/>
    </row>
    <row r="478" spans="4:8" ht="18" hidden="1">
      <c r="D478" s="43"/>
      <c r="E478" s="43"/>
      <c r="F478" s="43"/>
      <c r="G478" s="43"/>
      <c r="H478" s="43"/>
    </row>
    <row r="479" spans="4:8" ht="18" hidden="1">
      <c r="D479" s="43"/>
      <c r="E479" s="43"/>
      <c r="F479" s="43"/>
      <c r="G479" s="43"/>
      <c r="H479" s="43"/>
    </row>
    <row r="480" spans="4:8" ht="18" hidden="1">
      <c r="D480" s="43"/>
      <c r="E480" s="43"/>
      <c r="F480" s="43"/>
      <c r="G480" s="43"/>
      <c r="H480" s="43"/>
    </row>
    <row r="481" spans="4:8" ht="18" hidden="1">
      <c r="D481" s="43"/>
      <c r="E481" s="43"/>
      <c r="F481" s="43"/>
      <c r="G481" s="43"/>
      <c r="H481" s="43"/>
    </row>
    <row r="482" spans="4:8" ht="18" hidden="1">
      <c r="D482" s="43"/>
      <c r="E482" s="43"/>
      <c r="F482" s="43"/>
      <c r="G482" s="43"/>
      <c r="H482" s="43"/>
    </row>
    <row r="483" spans="4:8" ht="18" hidden="1">
      <c r="D483" s="43"/>
      <c r="E483" s="43"/>
      <c r="F483" s="43"/>
      <c r="G483" s="43"/>
      <c r="H483" s="43"/>
    </row>
    <row r="484" spans="4:8" ht="18" hidden="1">
      <c r="D484" s="43"/>
      <c r="E484" s="43"/>
      <c r="F484" s="43"/>
      <c r="G484" s="43"/>
      <c r="H484" s="43"/>
    </row>
    <row r="485" spans="4:8" ht="18" hidden="1">
      <c r="D485" s="43"/>
      <c r="E485" s="43"/>
      <c r="F485" s="43"/>
      <c r="G485" s="43"/>
      <c r="H485" s="43"/>
    </row>
    <row r="486" spans="4:8" ht="18" hidden="1">
      <c r="D486" s="43"/>
      <c r="E486" s="43"/>
      <c r="F486" s="43"/>
      <c r="G486" s="43"/>
      <c r="H486" s="43"/>
    </row>
    <row r="487" spans="4:8" ht="18" hidden="1">
      <c r="D487" s="43"/>
      <c r="E487" s="43"/>
      <c r="F487" s="43"/>
      <c r="G487" s="43"/>
      <c r="H487" s="43"/>
    </row>
    <row r="488" spans="4:8" ht="18" hidden="1">
      <c r="D488" s="43"/>
      <c r="E488" s="43"/>
      <c r="F488" s="43"/>
      <c r="G488" s="43"/>
      <c r="H488" s="43"/>
    </row>
    <row r="489" spans="4:8" ht="18" hidden="1">
      <c r="D489" s="43"/>
      <c r="E489" s="43"/>
      <c r="F489" s="43"/>
      <c r="G489" s="43"/>
      <c r="H489" s="43"/>
    </row>
    <row r="490" spans="4:8" ht="18" hidden="1">
      <c r="D490" s="43"/>
      <c r="E490" s="43"/>
      <c r="F490" s="43"/>
      <c r="G490" s="43"/>
      <c r="H490" s="43"/>
    </row>
    <row r="491" spans="4:8" ht="18" hidden="1">
      <c r="D491" s="43"/>
      <c r="E491" s="43"/>
      <c r="F491" s="43"/>
      <c r="G491" s="43"/>
      <c r="H491" s="43"/>
    </row>
    <row r="492" spans="4:8" ht="18" hidden="1">
      <c r="D492" s="43"/>
      <c r="E492" s="43"/>
      <c r="F492" s="43"/>
      <c r="G492" s="43"/>
      <c r="H492" s="43"/>
    </row>
    <row r="493" spans="4:8" ht="18" hidden="1">
      <c r="D493" s="43"/>
      <c r="E493" s="43"/>
      <c r="F493" s="43"/>
      <c r="G493" s="43"/>
      <c r="H493" s="43"/>
    </row>
    <row r="494" spans="4:8" ht="18" hidden="1">
      <c r="D494" s="43"/>
      <c r="E494" s="43"/>
      <c r="F494" s="43"/>
      <c r="G494" s="43"/>
      <c r="H494" s="43"/>
    </row>
    <row r="495" spans="4:8" ht="18" hidden="1">
      <c r="D495" s="43"/>
      <c r="E495" s="43"/>
      <c r="F495" s="43"/>
      <c r="G495" s="43"/>
      <c r="H495" s="43"/>
    </row>
    <row r="496" spans="4:8" ht="18" hidden="1">
      <c r="D496" s="43"/>
      <c r="E496" s="43"/>
      <c r="F496" s="43"/>
      <c r="G496" s="43"/>
      <c r="H496" s="43"/>
    </row>
    <row r="497" spans="4:8" ht="18" hidden="1">
      <c r="D497" s="43"/>
      <c r="E497" s="43"/>
      <c r="F497" s="43"/>
      <c r="G497" s="43"/>
      <c r="H497" s="43"/>
    </row>
    <row r="498" spans="4:8" ht="18" hidden="1">
      <c r="D498" s="43"/>
      <c r="E498" s="43"/>
      <c r="F498" s="43"/>
      <c r="G498" s="43"/>
      <c r="H498" s="43"/>
    </row>
    <row r="499" spans="4:8" ht="18" hidden="1">
      <c r="D499" s="43"/>
      <c r="E499" s="43"/>
      <c r="F499" s="43"/>
      <c r="G499" s="43"/>
      <c r="H499" s="43"/>
    </row>
    <row r="500" spans="4:8" ht="18" hidden="1">
      <c r="D500" s="43"/>
      <c r="E500" s="43"/>
      <c r="F500" s="43"/>
      <c r="G500" s="43"/>
      <c r="H500" s="43"/>
    </row>
    <row r="501" spans="4:8" ht="18" hidden="1">
      <c r="D501" s="43"/>
      <c r="E501" s="43"/>
      <c r="F501" s="43"/>
      <c r="G501" s="43"/>
      <c r="H501" s="43"/>
    </row>
    <row r="502" spans="4:8" ht="18" hidden="1">
      <c r="D502" s="43"/>
      <c r="E502" s="43"/>
      <c r="F502" s="43"/>
      <c r="G502" s="43"/>
      <c r="H502" s="43"/>
    </row>
    <row r="503" spans="4:8" ht="18" hidden="1">
      <c r="D503" s="43"/>
      <c r="E503" s="43"/>
      <c r="F503" s="43"/>
      <c r="G503" s="43"/>
      <c r="H503" s="43"/>
    </row>
    <row r="504" spans="4:8" ht="18" hidden="1">
      <c r="D504" s="43"/>
      <c r="E504" s="43"/>
      <c r="F504" s="43"/>
      <c r="G504" s="43"/>
      <c r="H504" s="43"/>
    </row>
    <row r="505" spans="4:8" ht="18" hidden="1">
      <c r="D505" s="43"/>
      <c r="E505" s="43"/>
      <c r="F505" s="43"/>
      <c r="G505" s="43"/>
      <c r="H505" s="43"/>
    </row>
    <row r="506" spans="4:8" ht="18" hidden="1">
      <c r="D506" s="43"/>
      <c r="E506" s="43"/>
      <c r="F506" s="43"/>
      <c r="G506" s="43"/>
      <c r="H506" s="43"/>
    </row>
    <row r="507" spans="4:8" ht="18" hidden="1">
      <c r="D507" s="43"/>
      <c r="E507" s="43"/>
      <c r="F507" s="43"/>
      <c r="G507" s="43"/>
      <c r="H507" s="43"/>
    </row>
    <row r="508" spans="4:8" ht="18" hidden="1">
      <c r="D508" s="43"/>
      <c r="E508" s="43"/>
      <c r="F508" s="43"/>
      <c r="G508" s="43"/>
      <c r="H508" s="43"/>
    </row>
    <row r="509" spans="4:8" ht="18" hidden="1">
      <c r="D509" s="43"/>
      <c r="E509" s="43"/>
      <c r="F509" s="43"/>
      <c r="G509" s="43"/>
      <c r="H509" s="43"/>
    </row>
    <row r="510" spans="4:8" ht="18" hidden="1">
      <c r="D510" s="43"/>
      <c r="E510" s="43"/>
      <c r="F510" s="43"/>
      <c r="G510" s="43"/>
      <c r="H510" s="43"/>
    </row>
    <row r="511" spans="4:8" ht="18" hidden="1">
      <c r="D511" s="43"/>
      <c r="E511" s="43"/>
      <c r="F511" s="43"/>
      <c r="G511" s="43"/>
      <c r="H511" s="43"/>
    </row>
    <row r="512" spans="4:8" ht="18" hidden="1">
      <c r="D512" s="43"/>
      <c r="E512" s="43"/>
      <c r="F512" s="43"/>
      <c r="G512" s="43"/>
      <c r="H512" s="43"/>
    </row>
    <row r="513" spans="4:8" ht="18" hidden="1">
      <c r="D513" s="43"/>
      <c r="E513" s="43"/>
      <c r="F513" s="43"/>
      <c r="G513" s="43"/>
      <c r="H513" s="43"/>
    </row>
    <row r="514" spans="4:8" ht="18" hidden="1">
      <c r="D514" s="43"/>
      <c r="E514" s="43"/>
      <c r="F514" s="43"/>
      <c r="G514" s="43"/>
      <c r="H514" s="43"/>
    </row>
    <row r="515" spans="4:8" ht="18" hidden="1">
      <c r="D515" s="43"/>
      <c r="E515" s="43"/>
      <c r="F515" s="43"/>
      <c r="G515" s="43"/>
      <c r="H515" s="43"/>
    </row>
    <row r="516" spans="4:8" ht="18" hidden="1">
      <c r="D516" s="43"/>
      <c r="E516" s="43"/>
      <c r="F516" s="43"/>
      <c r="G516" s="43"/>
      <c r="H516" s="43"/>
    </row>
    <row r="517" spans="4:8" ht="18" hidden="1">
      <c r="D517" s="43"/>
      <c r="E517" s="43"/>
      <c r="F517" s="43"/>
      <c r="G517" s="43"/>
      <c r="H517" s="43"/>
    </row>
    <row r="518" spans="4:8" ht="18" hidden="1">
      <c r="D518" s="43"/>
      <c r="E518" s="43"/>
      <c r="F518" s="43"/>
      <c r="G518" s="43"/>
      <c r="H518" s="43"/>
    </row>
    <row r="519" spans="4:8" ht="18" hidden="1">
      <c r="D519" s="43"/>
      <c r="E519" s="43"/>
      <c r="F519" s="43"/>
      <c r="G519" s="43"/>
      <c r="H519" s="43"/>
    </row>
    <row r="520" spans="4:8" ht="18" hidden="1">
      <c r="D520" s="43"/>
      <c r="E520" s="43"/>
      <c r="F520" s="43"/>
      <c r="G520" s="43"/>
      <c r="H520" s="43"/>
    </row>
    <row r="521" spans="4:8" ht="18" hidden="1">
      <c r="D521" s="43"/>
      <c r="E521" s="43"/>
      <c r="F521" s="43"/>
      <c r="G521" s="43"/>
      <c r="H521" s="43"/>
    </row>
    <row r="522" spans="4:8" ht="18" hidden="1">
      <c r="D522" s="43"/>
      <c r="E522" s="43"/>
      <c r="F522" s="43"/>
      <c r="G522" s="43"/>
      <c r="H522" s="43"/>
    </row>
    <row r="523" spans="4:8" ht="18" hidden="1">
      <c r="D523" s="43"/>
      <c r="E523" s="43"/>
      <c r="F523" s="43"/>
      <c r="G523" s="43"/>
      <c r="H523" s="43"/>
    </row>
    <row r="524" spans="4:8" ht="18" hidden="1">
      <c r="D524" s="43"/>
      <c r="E524" s="43"/>
      <c r="F524" s="43"/>
      <c r="G524" s="43"/>
      <c r="H524" s="43"/>
    </row>
    <row r="525" spans="4:8" ht="18" hidden="1">
      <c r="D525" s="43"/>
      <c r="E525" s="43"/>
      <c r="F525" s="43"/>
      <c r="G525" s="43"/>
      <c r="H525" s="43"/>
    </row>
    <row r="526" spans="4:8" ht="18" hidden="1">
      <c r="D526" s="43"/>
      <c r="E526" s="43"/>
      <c r="F526" s="43"/>
      <c r="G526" s="43"/>
      <c r="H526" s="43"/>
    </row>
    <row r="527" spans="4:8" ht="18" hidden="1">
      <c r="D527" s="43"/>
      <c r="E527" s="43"/>
      <c r="F527" s="43"/>
      <c r="G527" s="43"/>
      <c r="H527" s="43"/>
    </row>
    <row r="528" spans="4:8" ht="18" hidden="1">
      <c r="D528" s="43"/>
      <c r="E528" s="43"/>
      <c r="F528" s="43"/>
      <c r="G528" s="43"/>
      <c r="H528" s="43"/>
    </row>
    <row r="529" spans="4:8" ht="18" hidden="1">
      <c r="D529" s="43"/>
      <c r="E529" s="43"/>
      <c r="F529" s="43"/>
      <c r="G529" s="43"/>
      <c r="H529" s="43"/>
    </row>
    <row r="530" spans="4:8" ht="18" hidden="1">
      <c r="D530" s="43"/>
      <c r="E530" s="43"/>
      <c r="F530" s="43"/>
      <c r="G530" s="43"/>
      <c r="H530" s="43"/>
    </row>
    <row r="531" spans="4:8" ht="18" hidden="1">
      <c r="D531" s="43"/>
      <c r="E531" s="43"/>
      <c r="F531" s="43"/>
      <c r="G531" s="43"/>
      <c r="H531" s="43"/>
    </row>
    <row r="532" spans="4:8" ht="18" hidden="1">
      <c r="D532" s="43"/>
      <c r="E532" s="43"/>
      <c r="F532" s="43"/>
      <c r="G532" s="43"/>
      <c r="H532" s="43"/>
    </row>
    <row r="533" spans="4:8" ht="18" hidden="1">
      <c r="D533" s="43"/>
      <c r="E533" s="43"/>
      <c r="F533" s="43"/>
      <c r="G533" s="43"/>
      <c r="H533" s="43"/>
    </row>
    <row r="534" spans="4:8" ht="18" hidden="1">
      <c r="D534" s="43"/>
      <c r="E534" s="43"/>
      <c r="F534" s="43"/>
      <c r="G534" s="43"/>
      <c r="H534" s="43"/>
    </row>
    <row r="535" spans="4:8" ht="18" hidden="1">
      <c r="D535" s="43"/>
      <c r="E535" s="43"/>
      <c r="F535" s="43"/>
      <c r="G535" s="43"/>
      <c r="H535" s="43"/>
    </row>
    <row r="536" spans="4:8" ht="18" hidden="1">
      <c r="D536" s="43"/>
      <c r="E536" s="43"/>
      <c r="F536" s="43"/>
      <c r="G536" s="43"/>
      <c r="H536" s="43"/>
    </row>
    <row r="537" spans="4:8" ht="18" hidden="1">
      <c r="D537" s="43"/>
      <c r="E537" s="43"/>
      <c r="F537" s="43"/>
      <c r="G537" s="43"/>
      <c r="H537" s="43"/>
    </row>
    <row r="538" spans="4:8" ht="18" hidden="1">
      <c r="D538" s="43"/>
      <c r="E538" s="43"/>
      <c r="F538" s="43"/>
      <c r="G538" s="43"/>
      <c r="H538" s="43"/>
    </row>
    <row r="539" spans="4:8" ht="18" hidden="1">
      <c r="D539" s="43"/>
      <c r="E539" s="43"/>
      <c r="F539" s="43"/>
      <c r="G539" s="43"/>
      <c r="H539" s="43"/>
    </row>
    <row r="540" spans="4:8" ht="18" hidden="1">
      <c r="D540" s="43"/>
      <c r="E540" s="43"/>
      <c r="F540" s="43"/>
      <c r="G540" s="43"/>
      <c r="H540" s="43"/>
    </row>
    <row r="541" spans="4:8" ht="18" hidden="1">
      <c r="D541" s="43"/>
      <c r="E541" s="43"/>
      <c r="F541" s="43"/>
      <c r="G541" s="43"/>
      <c r="H541" s="43"/>
    </row>
    <row r="542" spans="4:8" ht="18" hidden="1">
      <c r="D542" s="43"/>
      <c r="E542" s="43"/>
      <c r="F542" s="43"/>
      <c r="G542" s="43"/>
      <c r="H542" s="43"/>
    </row>
    <row r="543" spans="4:8" ht="18" hidden="1">
      <c r="D543" s="43"/>
      <c r="E543" s="43"/>
      <c r="F543" s="43"/>
      <c r="G543" s="43"/>
      <c r="H543" s="43"/>
    </row>
    <row r="544" spans="4:8" ht="18" hidden="1">
      <c r="D544" s="43"/>
      <c r="E544" s="43"/>
      <c r="F544" s="43"/>
      <c r="G544" s="43"/>
      <c r="H544" s="43"/>
    </row>
    <row r="545" spans="4:8" ht="18" hidden="1">
      <c r="D545" s="43"/>
      <c r="E545" s="43"/>
      <c r="F545" s="43"/>
      <c r="G545" s="43"/>
      <c r="H545" s="43"/>
    </row>
    <row r="546" spans="4:8" ht="18" hidden="1">
      <c r="D546" s="43"/>
      <c r="E546" s="43"/>
      <c r="F546" s="43"/>
      <c r="G546" s="43"/>
      <c r="H546" s="43"/>
    </row>
    <row r="547" spans="4:8" ht="18" hidden="1">
      <c r="D547" s="43"/>
      <c r="E547" s="43"/>
      <c r="F547" s="43"/>
      <c r="G547" s="43"/>
      <c r="H547" s="43"/>
    </row>
    <row r="548" spans="4:8" ht="18" hidden="1">
      <c r="D548" s="43"/>
      <c r="E548" s="43"/>
      <c r="F548" s="43"/>
      <c r="G548" s="43"/>
      <c r="H548" s="43"/>
    </row>
    <row r="549" spans="4:8" ht="18" hidden="1">
      <c r="D549" s="43"/>
      <c r="E549" s="43"/>
      <c r="F549" s="43"/>
      <c r="G549" s="43"/>
      <c r="H549" s="43"/>
    </row>
    <row r="550" spans="4:8" ht="18" hidden="1">
      <c r="D550" s="43"/>
      <c r="E550" s="43"/>
      <c r="F550" s="43"/>
      <c r="G550" s="43"/>
      <c r="H550" s="43"/>
    </row>
    <row r="551" spans="4:8" ht="18" hidden="1">
      <c r="D551" s="43"/>
      <c r="E551" s="43"/>
      <c r="F551" s="43"/>
      <c r="G551" s="43"/>
      <c r="H551" s="43"/>
    </row>
    <row r="552" spans="4:8" ht="18" hidden="1">
      <c r="D552" s="43"/>
      <c r="E552" s="43"/>
      <c r="F552" s="43"/>
      <c r="G552" s="43"/>
      <c r="H552" s="43"/>
    </row>
    <row r="553" spans="4:8" ht="18" hidden="1">
      <c r="D553" s="43"/>
      <c r="E553" s="43"/>
      <c r="F553" s="43"/>
      <c r="G553" s="43"/>
      <c r="H553" s="43"/>
    </row>
    <row r="554" spans="4:8" ht="18" hidden="1">
      <c r="D554" s="43"/>
      <c r="E554" s="43"/>
      <c r="F554" s="43"/>
      <c r="G554" s="43"/>
      <c r="H554" s="43"/>
    </row>
    <row r="555" spans="4:8" ht="18" hidden="1">
      <c r="D555" s="43"/>
      <c r="E555" s="43"/>
      <c r="F555" s="43"/>
      <c r="G555" s="43"/>
      <c r="H555" s="43"/>
    </row>
    <row r="556" spans="4:8" ht="18" hidden="1">
      <c r="D556" s="43"/>
      <c r="E556" s="43"/>
      <c r="F556" s="43"/>
      <c r="G556" s="43"/>
      <c r="H556" s="43"/>
    </row>
    <row r="557" spans="4:8" ht="18" hidden="1">
      <c r="D557" s="43"/>
      <c r="E557" s="43"/>
      <c r="F557" s="43"/>
      <c r="G557" s="43"/>
      <c r="H557" s="43"/>
    </row>
    <row r="558" spans="4:8" ht="18" hidden="1">
      <c r="D558" s="43"/>
      <c r="E558" s="43"/>
      <c r="F558" s="43"/>
      <c r="G558" s="43"/>
      <c r="H558" s="43"/>
    </row>
    <row r="559" spans="4:8" ht="18" hidden="1">
      <c r="D559" s="43"/>
      <c r="E559" s="43"/>
      <c r="F559" s="43"/>
      <c r="G559" s="43"/>
      <c r="H559" s="43"/>
    </row>
    <row r="560" spans="4:8" ht="18" hidden="1">
      <c r="D560" s="43"/>
      <c r="E560" s="43"/>
      <c r="F560" s="43"/>
      <c r="G560" s="43"/>
      <c r="H560" s="43"/>
    </row>
    <row r="561" spans="4:8" ht="18" hidden="1">
      <c r="D561" s="43"/>
      <c r="E561" s="43"/>
      <c r="F561" s="43"/>
      <c r="G561" s="43"/>
      <c r="H561" s="43"/>
    </row>
    <row r="562" spans="4:8" ht="18" hidden="1">
      <c r="D562" s="43"/>
      <c r="E562" s="43"/>
      <c r="F562" s="43"/>
      <c r="G562" s="43"/>
      <c r="H562" s="43"/>
    </row>
    <row r="563" spans="4:8" ht="18" hidden="1">
      <c r="D563" s="43"/>
      <c r="E563" s="43"/>
      <c r="F563" s="43"/>
      <c r="G563" s="43"/>
      <c r="H563" s="43"/>
    </row>
    <row r="564" spans="4:8" ht="18" hidden="1">
      <c r="D564" s="43"/>
      <c r="E564" s="43"/>
      <c r="F564" s="43"/>
      <c r="G564" s="43"/>
      <c r="H564" s="43"/>
    </row>
    <row r="565" spans="4:8" ht="18" hidden="1">
      <c r="D565" s="43"/>
      <c r="E565" s="43"/>
      <c r="F565" s="43"/>
      <c r="G565" s="43"/>
      <c r="H565" s="43"/>
    </row>
    <row r="566" spans="4:8" ht="18" hidden="1">
      <c r="D566" s="43"/>
      <c r="E566" s="43"/>
      <c r="F566" s="43"/>
      <c r="G566" s="43"/>
      <c r="H566" s="43"/>
    </row>
    <row r="567" spans="4:8" ht="18" hidden="1">
      <c r="D567" s="43"/>
      <c r="E567" s="43"/>
      <c r="F567" s="43"/>
      <c r="G567" s="43"/>
      <c r="H567" s="43"/>
    </row>
    <row r="568" spans="4:8" ht="18" hidden="1">
      <c r="D568" s="43"/>
      <c r="E568" s="43"/>
      <c r="F568" s="43"/>
      <c r="G568" s="43"/>
      <c r="H568" s="43"/>
    </row>
    <row r="569" spans="4:8" ht="18" hidden="1">
      <c r="D569" s="43"/>
      <c r="E569" s="43"/>
      <c r="F569" s="43"/>
      <c r="G569" s="43"/>
      <c r="H569" s="43"/>
    </row>
    <row r="570" spans="4:8" ht="18" hidden="1">
      <c r="D570" s="43"/>
      <c r="E570" s="43"/>
      <c r="F570" s="43"/>
      <c r="G570" s="43"/>
      <c r="H570" s="43"/>
    </row>
    <row r="571" spans="4:8" ht="18" hidden="1">
      <c r="D571" s="43"/>
      <c r="E571" s="43"/>
      <c r="F571" s="43"/>
      <c r="G571" s="43"/>
      <c r="H571" s="43"/>
    </row>
    <row r="572" spans="4:8" ht="18" hidden="1">
      <c r="D572" s="43"/>
      <c r="E572" s="43"/>
      <c r="F572" s="43"/>
      <c r="G572" s="43"/>
      <c r="H572" s="43"/>
    </row>
    <row r="573" spans="4:8" ht="18" hidden="1">
      <c r="D573" s="43"/>
      <c r="E573" s="43"/>
      <c r="F573" s="43"/>
      <c r="G573" s="43"/>
      <c r="H573" s="43"/>
    </row>
    <row r="574" spans="4:8" ht="18" hidden="1">
      <c r="D574" s="43"/>
      <c r="E574" s="43"/>
      <c r="F574" s="43"/>
      <c r="G574" s="43"/>
      <c r="H574" s="43"/>
    </row>
    <row r="575" spans="4:8" ht="18" hidden="1">
      <c r="D575" s="43"/>
      <c r="E575" s="43"/>
      <c r="F575" s="43"/>
      <c r="G575" s="43"/>
      <c r="H575" s="43"/>
    </row>
    <row r="576" spans="4:8" ht="18" hidden="1">
      <c r="D576" s="43"/>
      <c r="E576" s="43"/>
      <c r="F576" s="43"/>
      <c r="G576" s="43"/>
      <c r="H576" s="43"/>
    </row>
    <row r="577" spans="4:8" ht="18" hidden="1">
      <c r="D577" s="43"/>
      <c r="E577" s="43"/>
      <c r="F577" s="43"/>
      <c r="G577" s="43"/>
      <c r="H577" s="43"/>
    </row>
    <row r="578" spans="4:8" ht="18" hidden="1">
      <c r="D578" s="43"/>
      <c r="E578" s="43"/>
      <c r="F578" s="43"/>
      <c r="G578" s="43"/>
      <c r="H578" s="43"/>
    </row>
    <row r="579" spans="4:8" ht="18" hidden="1">
      <c r="D579" s="43"/>
      <c r="E579" s="43"/>
      <c r="F579" s="43"/>
      <c r="G579" s="43"/>
      <c r="H579" s="43"/>
    </row>
    <row r="580" spans="4:8" ht="18" hidden="1">
      <c r="D580" s="43"/>
      <c r="E580" s="43"/>
      <c r="F580" s="43"/>
      <c r="G580" s="43"/>
      <c r="H580" s="43"/>
    </row>
    <row r="581" spans="4:8" ht="18" hidden="1">
      <c r="D581" s="43"/>
      <c r="E581" s="43"/>
      <c r="F581" s="43"/>
      <c r="G581" s="43"/>
      <c r="H581" s="43"/>
    </row>
    <row r="582" spans="4:8" ht="18" hidden="1">
      <c r="D582" s="43"/>
      <c r="E582" s="43"/>
      <c r="F582" s="43"/>
      <c r="G582" s="43"/>
      <c r="H582" s="43"/>
    </row>
    <row r="583" spans="4:8" ht="18" hidden="1">
      <c r="D583" s="43"/>
      <c r="E583" s="43"/>
      <c r="F583" s="43"/>
      <c r="G583" s="43"/>
      <c r="H583" s="43"/>
    </row>
    <row r="584" spans="4:8" ht="18" hidden="1">
      <c r="D584" s="43"/>
      <c r="E584" s="43"/>
      <c r="F584" s="43"/>
      <c r="G584" s="43"/>
      <c r="H584" s="43"/>
    </row>
    <row r="585" spans="4:8" ht="18" hidden="1">
      <c r="D585" s="43"/>
      <c r="E585" s="43"/>
      <c r="F585" s="43"/>
      <c r="G585" s="43"/>
      <c r="H585" s="43"/>
    </row>
    <row r="586" spans="4:8" ht="18" hidden="1">
      <c r="D586" s="43"/>
      <c r="E586" s="43"/>
      <c r="F586" s="43"/>
      <c r="G586" s="43"/>
      <c r="H586" s="43"/>
    </row>
    <row r="587" spans="4:8" ht="18" hidden="1">
      <c r="D587" s="43"/>
      <c r="E587" s="43"/>
      <c r="F587" s="43"/>
      <c r="G587" s="43"/>
      <c r="H587" s="43"/>
    </row>
    <row r="588" spans="4:8" ht="18" hidden="1">
      <c r="D588" s="43"/>
      <c r="E588" s="43"/>
      <c r="F588" s="43"/>
      <c r="G588" s="43"/>
      <c r="H588" s="43"/>
    </row>
    <row r="589" spans="4:8" ht="18" hidden="1">
      <c r="D589" s="43"/>
      <c r="E589" s="43"/>
      <c r="F589" s="43"/>
      <c r="G589" s="43"/>
      <c r="H589" s="43"/>
    </row>
    <row r="590" spans="4:8" ht="18" hidden="1">
      <c r="D590" s="43"/>
      <c r="E590" s="43"/>
      <c r="F590" s="43"/>
      <c r="G590" s="43"/>
      <c r="H590" s="43"/>
    </row>
    <row r="591" spans="4:8" ht="18" hidden="1">
      <c r="D591" s="43"/>
      <c r="E591" s="43"/>
      <c r="F591" s="43"/>
      <c r="G591" s="43"/>
      <c r="H591" s="43"/>
    </row>
    <row r="592" spans="4:8" ht="18" hidden="1">
      <c r="D592" s="43"/>
      <c r="E592" s="43"/>
      <c r="F592" s="43"/>
      <c r="G592" s="43"/>
      <c r="H592" s="43"/>
    </row>
    <row r="593" spans="4:8" ht="18" hidden="1">
      <c r="D593" s="43"/>
      <c r="E593" s="43"/>
      <c r="F593" s="43"/>
      <c r="G593" s="43"/>
      <c r="H593" s="43"/>
    </row>
    <row r="594" spans="4:8" ht="18" hidden="1">
      <c r="D594" s="43"/>
      <c r="E594" s="43"/>
      <c r="F594" s="43"/>
      <c r="G594" s="43"/>
      <c r="H594" s="43"/>
    </row>
    <row r="595" spans="4:8" ht="18" hidden="1">
      <c r="D595" s="43"/>
      <c r="E595" s="43"/>
      <c r="F595" s="43"/>
      <c r="G595" s="43"/>
      <c r="H595" s="43"/>
    </row>
    <row r="596" spans="4:8" ht="18" hidden="1">
      <c r="D596" s="43"/>
      <c r="E596" s="43"/>
      <c r="F596" s="43"/>
      <c r="G596" s="43"/>
      <c r="H596" s="43"/>
    </row>
    <row r="597" spans="4:8" ht="18" hidden="1">
      <c r="D597" s="43"/>
      <c r="E597" s="43"/>
      <c r="F597" s="43"/>
      <c r="G597" s="43"/>
      <c r="H597" s="43"/>
    </row>
    <row r="598" spans="4:8" ht="18" hidden="1">
      <c r="D598" s="43"/>
      <c r="E598" s="43"/>
      <c r="F598" s="43"/>
      <c r="G598" s="43"/>
      <c r="H598" s="43"/>
    </row>
    <row r="599" spans="4:8" ht="18" hidden="1">
      <c r="D599" s="43"/>
      <c r="E599" s="43"/>
      <c r="F599" s="43"/>
      <c r="G599" s="43"/>
      <c r="H599" s="43"/>
    </row>
    <row r="600" spans="4:8" ht="18" hidden="1">
      <c r="D600" s="43"/>
      <c r="E600" s="43"/>
      <c r="F600" s="43"/>
      <c r="G600" s="43"/>
      <c r="H600" s="43"/>
    </row>
    <row r="601" spans="4:8" ht="18" hidden="1">
      <c r="D601" s="43"/>
      <c r="E601" s="43"/>
      <c r="F601" s="43"/>
      <c r="G601" s="43"/>
      <c r="H601" s="43"/>
    </row>
    <row r="602" spans="4:8" ht="18" hidden="1">
      <c r="D602" s="43"/>
      <c r="E602" s="43"/>
      <c r="F602" s="43"/>
      <c r="G602" s="43"/>
      <c r="H602" s="43"/>
    </row>
    <row r="603" spans="4:8" ht="18" hidden="1">
      <c r="D603" s="43"/>
      <c r="E603" s="43"/>
      <c r="F603" s="43"/>
      <c r="G603" s="43"/>
      <c r="H603" s="43"/>
    </row>
    <row r="604" spans="4:8" ht="18" hidden="1">
      <c r="D604" s="43"/>
      <c r="E604" s="43"/>
      <c r="F604" s="43"/>
      <c r="G604" s="43"/>
      <c r="H604" s="43"/>
    </row>
    <row r="605" spans="4:8" ht="18" hidden="1">
      <c r="D605" s="43"/>
      <c r="E605" s="43"/>
      <c r="F605" s="43"/>
      <c r="G605" s="43"/>
      <c r="H605" s="43"/>
    </row>
    <row r="606" spans="4:8" ht="18" hidden="1">
      <c r="D606" s="43"/>
      <c r="E606" s="43"/>
      <c r="F606" s="43"/>
      <c r="G606" s="43"/>
      <c r="H606" s="43"/>
    </row>
    <row r="607" spans="4:8" ht="18" hidden="1">
      <c r="D607" s="43"/>
      <c r="E607" s="43"/>
      <c r="F607" s="43"/>
      <c r="G607" s="43"/>
      <c r="H607" s="43"/>
    </row>
    <row r="608" spans="4:8" ht="18" hidden="1">
      <c r="D608" s="43"/>
      <c r="E608" s="43"/>
      <c r="F608" s="43"/>
      <c r="G608" s="43"/>
      <c r="H608" s="43"/>
    </row>
    <row r="609" spans="4:8" ht="18" hidden="1">
      <c r="D609" s="43"/>
      <c r="E609" s="43"/>
      <c r="F609" s="43"/>
      <c r="G609" s="43"/>
      <c r="H609" s="43"/>
    </row>
    <row r="610" spans="4:8" ht="18" hidden="1">
      <c r="D610" s="43"/>
      <c r="E610" s="43"/>
      <c r="F610" s="43"/>
      <c r="G610" s="43"/>
      <c r="H610" s="43"/>
    </row>
    <row r="611" spans="4:8" ht="18" hidden="1">
      <c r="D611" s="43"/>
      <c r="E611" s="43"/>
      <c r="F611" s="43"/>
      <c r="G611" s="43"/>
      <c r="H611" s="43"/>
    </row>
    <row r="612" spans="4:8" ht="18" hidden="1">
      <c r="D612" s="43"/>
      <c r="E612" s="43"/>
      <c r="F612" s="43"/>
      <c r="G612" s="43"/>
      <c r="H612" s="43"/>
    </row>
    <row r="613" spans="4:8" ht="18" hidden="1">
      <c r="D613" s="43"/>
      <c r="E613" s="43"/>
      <c r="F613" s="43"/>
      <c r="G613" s="43"/>
      <c r="H613" s="43"/>
    </row>
    <row r="614" spans="4:8" ht="18" hidden="1">
      <c r="D614" s="43"/>
      <c r="E614" s="43"/>
      <c r="F614" s="43"/>
      <c r="G614" s="43"/>
      <c r="H614" s="43"/>
    </row>
    <row r="615" spans="4:8" ht="18" hidden="1">
      <c r="D615" s="43"/>
      <c r="E615" s="43"/>
      <c r="F615" s="43"/>
      <c r="G615" s="43"/>
      <c r="H615" s="43"/>
    </row>
    <row r="616" spans="4:8" ht="18" hidden="1">
      <c r="D616" s="43"/>
      <c r="E616" s="43"/>
      <c r="F616" s="43"/>
      <c r="G616" s="43"/>
      <c r="H616" s="43"/>
    </row>
    <row r="617" spans="4:8" ht="18" hidden="1">
      <c r="D617" s="43"/>
      <c r="E617" s="43"/>
      <c r="F617" s="43"/>
      <c r="G617" s="43"/>
      <c r="H617" s="43"/>
    </row>
    <row r="618" spans="4:8" ht="18" hidden="1">
      <c r="D618" s="43"/>
      <c r="E618" s="43"/>
      <c r="F618" s="43"/>
      <c r="G618" s="43"/>
      <c r="H618" s="43"/>
    </row>
    <row r="619" spans="4:8" ht="18" hidden="1">
      <c r="D619" s="43"/>
      <c r="E619" s="43"/>
      <c r="F619" s="43"/>
      <c r="G619" s="43"/>
      <c r="H619" s="43"/>
    </row>
    <row r="620" spans="4:8" ht="18" hidden="1">
      <c r="D620" s="43"/>
      <c r="E620" s="43"/>
      <c r="F620" s="43"/>
      <c r="G620" s="43"/>
      <c r="H620" s="43"/>
    </row>
    <row r="621" spans="4:8" ht="18" hidden="1">
      <c r="D621" s="43"/>
      <c r="E621" s="43"/>
      <c r="F621" s="43"/>
      <c r="G621" s="43"/>
      <c r="H621" s="43"/>
    </row>
    <row r="622" spans="4:8" ht="18" hidden="1">
      <c r="D622" s="43"/>
      <c r="E622" s="43"/>
      <c r="F622" s="43"/>
      <c r="G622" s="43"/>
      <c r="H622" s="43"/>
    </row>
    <row r="623" spans="4:8" ht="18" hidden="1">
      <c r="D623" s="43"/>
      <c r="E623" s="43"/>
      <c r="F623" s="43"/>
      <c r="G623" s="43"/>
      <c r="H623" s="43"/>
    </row>
    <row r="624" spans="4:8" ht="18" hidden="1">
      <c r="D624" s="43"/>
      <c r="E624" s="43"/>
      <c r="F624" s="43"/>
      <c r="G624" s="43"/>
      <c r="H624" s="43"/>
    </row>
    <row r="625" spans="4:8" ht="18" hidden="1">
      <c r="D625" s="43"/>
      <c r="E625" s="43"/>
      <c r="F625" s="43"/>
      <c r="G625" s="43"/>
      <c r="H625" s="43"/>
    </row>
    <row r="626" spans="4:8" ht="18" hidden="1">
      <c r="D626" s="43"/>
      <c r="E626" s="43"/>
      <c r="F626" s="43"/>
      <c r="G626" s="43"/>
      <c r="H626" s="43"/>
    </row>
    <row r="627" spans="4:8" ht="18" hidden="1">
      <c r="D627" s="43"/>
      <c r="E627" s="43"/>
      <c r="F627" s="43"/>
      <c r="G627" s="43"/>
      <c r="H627" s="43"/>
    </row>
    <row r="628" spans="4:8" ht="18" hidden="1">
      <c r="D628" s="43"/>
      <c r="E628" s="43"/>
      <c r="F628" s="43"/>
      <c r="G628" s="43"/>
      <c r="H628" s="43"/>
    </row>
    <row r="629" spans="4:8" ht="18" hidden="1">
      <c r="D629" s="43"/>
      <c r="E629" s="43"/>
      <c r="F629" s="43"/>
      <c r="G629" s="43"/>
      <c r="H629" s="43"/>
    </row>
    <row r="630" spans="4:8" ht="18" hidden="1">
      <c r="D630" s="43"/>
      <c r="E630" s="43"/>
      <c r="F630" s="43"/>
      <c r="G630" s="43"/>
      <c r="H630" s="43"/>
    </row>
    <row r="631" spans="4:8" ht="18" hidden="1">
      <c r="D631" s="43"/>
      <c r="E631" s="43"/>
      <c r="F631" s="43"/>
      <c r="G631" s="43"/>
      <c r="H631" s="43"/>
    </row>
    <row r="632" spans="4:8" ht="18" hidden="1">
      <c r="D632" s="43"/>
      <c r="E632" s="43"/>
      <c r="F632" s="43"/>
      <c r="G632" s="43"/>
      <c r="H632" s="43"/>
    </row>
    <row r="633" spans="4:8" ht="18" hidden="1">
      <c r="D633" s="43"/>
      <c r="E633" s="43"/>
      <c r="F633" s="43"/>
      <c r="G633" s="43"/>
      <c r="H633" s="43"/>
    </row>
    <row r="634" spans="4:8" ht="18" hidden="1">
      <c r="D634" s="43"/>
      <c r="E634" s="43"/>
      <c r="F634" s="43"/>
      <c r="G634" s="43"/>
      <c r="H634" s="43"/>
    </row>
    <row r="635" spans="4:8" ht="18" hidden="1">
      <c r="D635" s="43"/>
      <c r="E635" s="43"/>
      <c r="F635" s="43"/>
      <c r="G635" s="43"/>
      <c r="H635" s="43"/>
    </row>
    <row r="636" spans="4:8" ht="18" hidden="1">
      <c r="D636" s="43"/>
      <c r="E636" s="43"/>
      <c r="F636" s="43"/>
      <c r="G636" s="43"/>
      <c r="H636" s="43"/>
    </row>
    <row r="637" spans="4:8" ht="18" hidden="1">
      <c r="D637" s="43"/>
      <c r="E637" s="43"/>
      <c r="F637" s="43"/>
      <c r="G637" s="43"/>
      <c r="H637" s="43"/>
    </row>
    <row r="638" spans="4:8" ht="18" hidden="1">
      <c r="D638" s="43"/>
      <c r="E638" s="43"/>
      <c r="F638" s="43"/>
      <c r="G638" s="43"/>
      <c r="H638" s="43"/>
    </row>
    <row r="639" spans="4:8" ht="18" hidden="1">
      <c r="D639" s="43"/>
      <c r="E639" s="43"/>
      <c r="F639" s="43"/>
      <c r="G639" s="43"/>
      <c r="H639" s="43"/>
    </row>
    <row r="640" spans="4:8" ht="18" hidden="1">
      <c r="D640" s="43"/>
      <c r="E640" s="43"/>
      <c r="F640" s="43"/>
      <c r="G640" s="43"/>
      <c r="H640" s="43"/>
    </row>
    <row r="641" spans="4:8" ht="18" hidden="1">
      <c r="D641" s="43"/>
      <c r="E641" s="43"/>
      <c r="F641" s="43"/>
      <c r="G641" s="43"/>
      <c r="H641" s="43"/>
    </row>
    <row r="642" spans="4:8" ht="18" hidden="1">
      <c r="D642" s="43"/>
      <c r="E642" s="43"/>
      <c r="F642" s="43"/>
      <c r="G642" s="43"/>
      <c r="H642" s="43"/>
    </row>
    <row r="643" spans="4:8" ht="18" hidden="1">
      <c r="D643" s="43"/>
      <c r="E643" s="43"/>
      <c r="F643" s="43"/>
      <c r="G643" s="43"/>
      <c r="H643" s="43"/>
    </row>
    <row r="644" spans="4:8" ht="18" hidden="1">
      <c r="D644" s="43"/>
      <c r="E644" s="43"/>
      <c r="F644" s="43"/>
      <c r="G644" s="43"/>
      <c r="H644" s="43"/>
    </row>
    <row r="645" spans="4:8" ht="18" hidden="1">
      <c r="D645" s="43"/>
      <c r="E645" s="43"/>
      <c r="F645" s="43"/>
      <c r="G645" s="43"/>
      <c r="H645" s="43"/>
    </row>
    <row r="646" spans="4:8" ht="18" hidden="1">
      <c r="D646" s="43"/>
      <c r="E646" s="43"/>
      <c r="F646" s="43"/>
      <c r="G646" s="43"/>
      <c r="H646" s="43"/>
    </row>
    <row r="647" spans="4:8" ht="18" hidden="1">
      <c r="D647" s="43"/>
      <c r="E647" s="43"/>
      <c r="F647" s="43"/>
      <c r="G647" s="43"/>
      <c r="H647" s="43"/>
    </row>
    <row r="648" spans="4:8" ht="18" hidden="1">
      <c r="D648" s="43"/>
      <c r="E648" s="43"/>
      <c r="F648" s="43"/>
      <c r="G648" s="43"/>
      <c r="H648" s="43"/>
    </row>
    <row r="649" spans="4:8" ht="18" hidden="1">
      <c r="D649" s="43"/>
      <c r="E649" s="43"/>
      <c r="F649" s="43"/>
      <c r="G649" s="43"/>
      <c r="H649" s="43"/>
    </row>
    <row r="650" spans="4:8" ht="18" hidden="1">
      <c r="D650" s="43"/>
      <c r="E650" s="43"/>
      <c r="F650" s="43"/>
      <c r="G650" s="43"/>
      <c r="H650" s="43"/>
    </row>
    <row r="651" spans="4:8" ht="18" hidden="1">
      <c r="D651" s="43"/>
      <c r="E651" s="43"/>
      <c r="F651" s="43"/>
      <c r="G651" s="43"/>
      <c r="H651" s="43"/>
    </row>
    <row r="652" spans="4:8" ht="18" hidden="1">
      <c r="D652" s="43"/>
      <c r="E652" s="43"/>
      <c r="F652" s="43"/>
      <c r="G652" s="43"/>
      <c r="H652" s="43"/>
    </row>
    <row r="653" spans="4:8" ht="18" hidden="1">
      <c r="D653" s="43"/>
      <c r="E653" s="43"/>
      <c r="F653" s="43"/>
      <c r="G653" s="43"/>
      <c r="H653" s="43"/>
    </row>
    <row r="654" spans="4:8" ht="18" hidden="1">
      <c r="D654" s="43"/>
      <c r="E654" s="43"/>
      <c r="F654" s="43"/>
      <c r="G654" s="43"/>
      <c r="H654" s="43"/>
    </row>
    <row r="655" spans="4:8" ht="18" hidden="1">
      <c r="D655" s="43"/>
      <c r="E655" s="43"/>
      <c r="F655" s="43"/>
      <c r="G655" s="43"/>
      <c r="H655" s="43"/>
    </row>
    <row r="656" spans="4:8" ht="18" hidden="1">
      <c r="D656" s="43"/>
      <c r="E656" s="43"/>
      <c r="F656" s="43"/>
      <c r="G656" s="43"/>
      <c r="H656" s="43"/>
    </row>
    <row r="657" spans="4:8" ht="18" hidden="1">
      <c r="D657" s="43"/>
      <c r="E657" s="43"/>
      <c r="F657" s="43"/>
      <c r="G657" s="43"/>
      <c r="H657" s="43"/>
    </row>
    <row r="658" spans="4:8" ht="18" hidden="1">
      <c r="D658" s="43"/>
      <c r="E658" s="43"/>
      <c r="F658" s="43"/>
      <c r="G658" s="43"/>
      <c r="H658" s="43"/>
    </row>
    <row r="659" spans="4:8" ht="18" hidden="1">
      <c r="D659" s="43"/>
      <c r="E659" s="43"/>
      <c r="F659" s="43"/>
      <c r="G659" s="43"/>
      <c r="H659" s="43"/>
    </row>
    <row r="660" spans="4:8" ht="18" hidden="1">
      <c r="D660" s="43"/>
      <c r="E660" s="43"/>
      <c r="F660" s="43"/>
      <c r="G660" s="43"/>
      <c r="H660" s="43"/>
    </row>
    <row r="661" spans="4:8" ht="18" hidden="1">
      <c r="D661" s="43"/>
      <c r="E661" s="43"/>
      <c r="F661" s="43"/>
      <c r="G661" s="43"/>
      <c r="H661" s="43"/>
    </row>
    <row r="662" spans="4:8" ht="18" hidden="1">
      <c r="D662" s="43"/>
      <c r="E662" s="43"/>
      <c r="F662" s="43"/>
      <c r="G662" s="43"/>
      <c r="H662" s="43"/>
    </row>
    <row r="663" spans="4:8" ht="18" hidden="1">
      <c r="D663" s="43"/>
      <c r="E663" s="43"/>
      <c r="F663" s="43"/>
      <c r="G663" s="43"/>
      <c r="H663" s="43"/>
    </row>
    <row r="664" spans="4:8" ht="18" hidden="1">
      <c r="D664" s="43"/>
      <c r="E664" s="43"/>
      <c r="F664" s="43"/>
      <c r="G664" s="43"/>
      <c r="H664" s="43"/>
    </row>
    <row r="665" spans="4:8" ht="18" hidden="1">
      <c r="D665" s="43"/>
      <c r="E665" s="43"/>
      <c r="F665" s="43"/>
      <c r="G665" s="43"/>
      <c r="H665" s="43"/>
    </row>
    <row r="666" spans="4:8" ht="18" hidden="1">
      <c r="D666" s="43"/>
      <c r="E666" s="43"/>
      <c r="F666" s="43"/>
      <c r="G666" s="43"/>
      <c r="H666" s="43"/>
    </row>
    <row r="667" spans="4:8" ht="18" hidden="1">
      <c r="D667" s="43"/>
      <c r="E667" s="43"/>
      <c r="F667" s="43"/>
      <c r="G667" s="43"/>
      <c r="H667" s="43"/>
    </row>
    <row r="668" spans="4:8" ht="18" hidden="1">
      <c r="D668" s="43"/>
      <c r="E668" s="43"/>
      <c r="F668" s="43"/>
      <c r="G668" s="43"/>
      <c r="H668" s="43"/>
    </row>
    <row r="669" spans="4:8" ht="18" hidden="1">
      <c r="D669" s="43"/>
      <c r="E669" s="43"/>
      <c r="F669" s="43"/>
      <c r="G669" s="43"/>
      <c r="H669" s="43"/>
    </row>
    <row r="670" spans="4:8" ht="18" hidden="1">
      <c r="D670" s="43"/>
      <c r="E670" s="43"/>
      <c r="F670" s="43"/>
      <c r="G670" s="43"/>
      <c r="H670" s="43"/>
    </row>
    <row r="671" spans="4:8" ht="18" hidden="1">
      <c r="D671" s="43"/>
      <c r="E671" s="43"/>
      <c r="F671" s="43"/>
      <c r="G671" s="43"/>
      <c r="H671" s="43"/>
    </row>
    <row r="672" spans="4:8" ht="18" hidden="1">
      <c r="D672" s="43"/>
      <c r="E672" s="43"/>
      <c r="F672" s="43"/>
      <c r="G672" s="43"/>
      <c r="H672" s="43"/>
    </row>
    <row r="673" spans="4:8" ht="18" hidden="1">
      <c r="D673" s="43"/>
      <c r="E673" s="43"/>
      <c r="F673" s="43"/>
      <c r="G673" s="43"/>
      <c r="H673" s="43"/>
    </row>
    <row r="674" spans="4:8" ht="18" hidden="1">
      <c r="D674" s="43"/>
      <c r="E674" s="43"/>
      <c r="F674" s="43"/>
      <c r="G674" s="43"/>
      <c r="H674" s="43"/>
    </row>
    <row r="675" spans="4:8" ht="18" hidden="1">
      <c r="D675" s="43"/>
      <c r="E675" s="43"/>
      <c r="F675" s="43"/>
      <c r="G675" s="43"/>
      <c r="H675" s="43"/>
    </row>
    <row r="676" spans="4:8" ht="18" hidden="1">
      <c r="D676" s="43"/>
      <c r="E676" s="43"/>
      <c r="F676" s="43"/>
      <c r="G676" s="43"/>
      <c r="H676" s="43"/>
    </row>
    <row r="677" spans="4:8" ht="18" hidden="1">
      <c r="D677" s="43"/>
      <c r="E677" s="43"/>
      <c r="F677" s="43"/>
      <c r="G677" s="43"/>
      <c r="H677" s="43"/>
    </row>
    <row r="678" spans="4:8" ht="18" hidden="1">
      <c r="D678" s="43"/>
      <c r="E678" s="43"/>
      <c r="F678" s="43"/>
      <c r="G678" s="43"/>
      <c r="H678" s="43"/>
    </row>
    <row r="679" spans="4:8" ht="18" hidden="1">
      <c r="D679" s="43"/>
      <c r="E679" s="43"/>
      <c r="F679" s="43"/>
      <c r="G679" s="43"/>
      <c r="H679" s="43"/>
    </row>
    <row r="680" spans="4:8" ht="18" hidden="1">
      <c r="D680" s="43"/>
      <c r="E680" s="43"/>
      <c r="F680" s="43"/>
      <c r="G680" s="43"/>
      <c r="H680" s="43"/>
    </row>
    <row r="681" spans="4:8" ht="18" hidden="1">
      <c r="D681" s="43"/>
      <c r="E681" s="43"/>
      <c r="F681" s="43"/>
      <c r="G681" s="43"/>
      <c r="H681" s="43"/>
    </row>
    <row r="682" spans="4:8" ht="18" hidden="1">
      <c r="D682" s="43"/>
      <c r="E682" s="43"/>
      <c r="F682" s="43"/>
      <c r="G682" s="43"/>
      <c r="H682" s="43"/>
    </row>
    <row r="683" spans="4:8" ht="18" hidden="1">
      <c r="D683" s="43"/>
      <c r="E683" s="43"/>
      <c r="F683" s="43"/>
      <c r="G683" s="43"/>
      <c r="H683" s="43"/>
    </row>
    <row r="684" spans="4:8" ht="18" hidden="1">
      <c r="D684" s="43"/>
      <c r="E684" s="43"/>
      <c r="F684" s="43"/>
      <c r="G684" s="43"/>
      <c r="H684" s="43"/>
    </row>
    <row r="685" spans="4:8" ht="18" hidden="1">
      <c r="D685" s="43"/>
      <c r="E685" s="43"/>
      <c r="F685" s="43"/>
      <c r="G685" s="43"/>
      <c r="H685" s="43"/>
    </row>
    <row r="686" spans="4:8" ht="18" hidden="1">
      <c r="D686" s="43"/>
      <c r="E686" s="43"/>
      <c r="F686" s="43"/>
      <c r="G686" s="43"/>
      <c r="H686" s="43"/>
    </row>
    <row r="687" spans="4:8" ht="18" hidden="1">
      <c r="D687" s="43"/>
      <c r="E687" s="43"/>
      <c r="F687" s="43"/>
      <c r="G687" s="43"/>
      <c r="H687" s="43"/>
    </row>
    <row r="688" spans="4:8" ht="18" hidden="1">
      <c r="D688" s="43"/>
      <c r="E688" s="43"/>
      <c r="F688" s="43"/>
      <c r="G688" s="43"/>
      <c r="H688" s="43"/>
    </row>
    <row r="689" spans="4:8" ht="18" hidden="1">
      <c r="D689" s="43"/>
      <c r="E689" s="43"/>
      <c r="F689" s="43"/>
      <c r="G689" s="43"/>
      <c r="H689" s="43"/>
    </row>
    <row r="690" spans="4:8" ht="18" hidden="1">
      <c r="D690" s="43"/>
      <c r="E690" s="43"/>
      <c r="F690" s="43"/>
      <c r="G690" s="43"/>
      <c r="H690" s="43"/>
    </row>
    <row r="691" spans="4:8" ht="18" hidden="1">
      <c r="D691" s="43"/>
      <c r="E691" s="43"/>
      <c r="F691" s="43"/>
      <c r="G691" s="43"/>
      <c r="H691" s="43"/>
    </row>
    <row r="692" spans="4:8" ht="18" hidden="1">
      <c r="D692" s="43"/>
      <c r="E692" s="43"/>
      <c r="F692" s="43"/>
      <c r="G692" s="43"/>
      <c r="H692" s="43"/>
    </row>
    <row r="693" spans="4:8" ht="18" hidden="1">
      <c r="D693" s="43"/>
      <c r="E693" s="43"/>
      <c r="F693" s="43"/>
      <c r="G693" s="43"/>
      <c r="H693" s="43"/>
    </row>
    <row r="694" spans="4:8" ht="18" hidden="1">
      <c r="D694" s="43"/>
      <c r="E694" s="43"/>
      <c r="F694" s="43"/>
      <c r="G694" s="43"/>
      <c r="H694" s="43"/>
    </row>
    <row r="695" spans="4:8" ht="18" hidden="1">
      <c r="D695" s="43"/>
      <c r="E695" s="43"/>
      <c r="F695" s="43"/>
      <c r="G695" s="43"/>
      <c r="H695" s="43"/>
    </row>
    <row r="696" spans="4:8" ht="18" hidden="1">
      <c r="D696" s="43"/>
      <c r="E696" s="43"/>
      <c r="F696" s="43"/>
      <c r="G696" s="43"/>
      <c r="H696" s="43"/>
    </row>
    <row r="697" spans="4:8" ht="18" hidden="1">
      <c r="D697" s="43"/>
      <c r="E697" s="43"/>
      <c r="F697" s="43"/>
      <c r="G697" s="43"/>
      <c r="H697" s="43"/>
    </row>
    <row r="698" spans="4:8" ht="18" hidden="1">
      <c r="D698" s="43"/>
      <c r="E698" s="43"/>
      <c r="F698" s="43"/>
      <c r="G698" s="43"/>
      <c r="H698" s="43"/>
    </row>
    <row r="699" spans="4:8" ht="18" hidden="1">
      <c r="D699" s="43"/>
      <c r="E699" s="43"/>
      <c r="F699" s="43"/>
      <c r="G699" s="43"/>
      <c r="H699" s="43"/>
    </row>
    <row r="700" spans="4:8" ht="18" hidden="1">
      <c r="D700" s="43"/>
      <c r="E700" s="43"/>
      <c r="F700" s="43"/>
      <c r="G700" s="43"/>
      <c r="H700" s="43"/>
    </row>
    <row r="701" spans="4:8" ht="18" hidden="1">
      <c r="D701" s="43"/>
      <c r="E701" s="43"/>
      <c r="F701" s="43"/>
      <c r="G701" s="43"/>
      <c r="H701" s="43"/>
    </row>
    <row r="702" spans="4:8" ht="18" hidden="1">
      <c r="D702" s="43"/>
      <c r="E702" s="43"/>
      <c r="F702" s="43"/>
      <c r="G702" s="43"/>
      <c r="H702" s="43"/>
    </row>
    <row r="703" spans="4:8" ht="18" hidden="1">
      <c r="D703" s="43"/>
      <c r="E703" s="43"/>
      <c r="F703" s="43"/>
      <c r="G703" s="43"/>
      <c r="H703" s="43"/>
    </row>
    <row r="704" spans="4:8" ht="18" hidden="1">
      <c r="D704" s="43"/>
      <c r="E704" s="43"/>
      <c r="F704" s="43"/>
      <c r="G704" s="43"/>
      <c r="H704" s="43"/>
    </row>
    <row r="705" spans="4:8" ht="18" hidden="1">
      <c r="D705" s="43"/>
      <c r="E705" s="43"/>
      <c r="F705" s="43"/>
      <c r="G705" s="43"/>
      <c r="H705" s="43"/>
    </row>
    <row r="706" spans="4:8" ht="18" hidden="1">
      <c r="D706" s="43"/>
      <c r="E706" s="43"/>
      <c r="F706" s="43"/>
      <c r="G706" s="43"/>
      <c r="H706" s="43"/>
    </row>
    <row r="707" spans="4:8" ht="18" hidden="1">
      <c r="D707" s="43"/>
      <c r="E707" s="43"/>
      <c r="F707" s="43"/>
      <c r="G707" s="43"/>
      <c r="H707" s="43"/>
    </row>
    <row r="708" spans="4:8" ht="18" hidden="1">
      <c r="D708" s="43"/>
      <c r="E708" s="43"/>
      <c r="F708" s="43"/>
      <c r="G708" s="43"/>
      <c r="H708" s="43"/>
    </row>
    <row r="709" spans="4:8" ht="18" hidden="1">
      <c r="D709" s="43"/>
      <c r="E709" s="43"/>
      <c r="F709" s="43"/>
      <c r="G709" s="43"/>
      <c r="H709" s="43"/>
    </row>
    <row r="710" spans="4:8" ht="18" hidden="1">
      <c r="D710" s="43"/>
      <c r="E710" s="43"/>
      <c r="F710" s="43"/>
      <c r="G710" s="43"/>
      <c r="H710" s="43"/>
    </row>
    <row r="711" spans="4:8" ht="18" hidden="1">
      <c r="D711" s="43"/>
      <c r="E711" s="43"/>
      <c r="F711" s="43"/>
      <c r="G711" s="43"/>
      <c r="H711" s="43"/>
    </row>
    <row r="712" spans="4:8" ht="18" hidden="1">
      <c r="D712" s="43"/>
      <c r="E712" s="43"/>
      <c r="F712" s="43"/>
      <c r="G712" s="43"/>
      <c r="H712" s="43"/>
    </row>
    <row r="713" spans="4:8" ht="18" hidden="1">
      <c r="D713" s="43"/>
      <c r="E713" s="43"/>
      <c r="F713" s="43"/>
      <c r="G713" s="43"/>
      <c r="H713" s="43"/>
    </row>
  </sheetData>
  <mergeCells count="23">
    <mergeCell ref="B14:C14"/>
    <mergeCell ref="F9:G9"/>
    <mergeCell ref="B13:C13"/>
    <mergeCell ref="F8:G8"/>
    <mergeCell ref="F10:G10"/>
    <mergeCell ref="F11:G11"/>
    <mergeCell ref="F12:G12"/>
    <mergeCell ref="F13:G13"/>
    <mergeCell ref="F14:G14"/>
    <mergeCell ref="B8:C8"/>
    <mergeCell ref="B9:C9"/>
    <mergeCell ref="B10:C10"/>
    <mergeCell ref="B11:C11"/>
    <mergeCell ref="B12:C12"/>
    <mergeCell ref="B2:E3"/>
    <mergeCell ref="F2:H2"/>
    <mergeCell ref="F3:H3"/>
    <mergeCell ref="B7:D7"/>
    <mergeCell ref="F7:H7"/>
    <mergeCell ref="B4:C4"/>
    <mergeCell ref="B5:C5"/>
    <mergeCell ref="D5:E5"/>
    <mergeCell ref="F5:G5"/>
  </mergeCells>
  <conditionalFormatting sqref="D9 H8:H9 D34:H404 H12:H14">
    <cfRule type="expression" dxfId="4" priority="21">
      <formula>$D$8="Rupee (₹)"</formula>
    </cfRule>
  </conditionalFormatting>
  <conditionalFormatting sqref="D9 H8:H9 D34:H404 H12:H14">
    <cfRule type="expression" dxfId="3" priority="19">
      <formula>$D$8="Pound (£)"</formula>
    </cfRule>
  </conditionalFormatting>
  <conditionalFormatting sqref="D9 H8:H9 D34:H404 H12:H14">
    <cfRule type="expression" dxfId="2" priority="18">
      <formula>$D$8="Euro (€)"</formula>
    </cfRule>
  </conditionalFormatting>
  <conditionalFormatting sqref="D9 H8:H9 D34:H404 H12:H14">
    <cfRule type="expression" dxfId="1" priority="17">
      <formula>$D$8="Yen (¥)"</formula>
    </cfRule>
  </conditionalFormatting>
  <conditionalFormatting sqref="D9 H8:H9 D34:H404 H12:H14">
    <cfRule type="expression" dxfId="0" priority="16">
      <formula>$D$8="No"</formula>
    </cfRule>
  </conditionalFormatting>
  <dataValidations count="2">
    <dataValidation type="list" showInputMessage="1" showErrorMessage="1" sqref="D12">
      <formula1>"Annual, Semi-Annual, Quarterly, Bi-Monthly, Monthly, Semi-Monthly, Bi-Weekly, Weekly"</formula1>
    </dataValidation>
    <dataValidation type="list" allowBlank="1" showInputMessage="1" showErrorMessage="1" sqref="D5:E5">
      <formula1>BName</formula1>
    </dataValidation>
  </dataValidations>
  <pageMargins left="0.39370078740157483" right="0.39370078740157483" top="0.39370078740157483" bottom="0.39370078740157483" header="0.31496062992125984" footer="0.31496062992125984"/>
  <pageSetup scale="74" fitToHeight="0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workbookViewId="0"/>
  </sheetViews>
  <sheetFormatPr defaultColWidth="8.8984375" defaultRowHeight="13.8"/>
  <cols>
    <col min="1" max="1" width="28.59765625" bestFit="1" customWidth="1"/>
    <col min="2" max="2" width="15.59765625" bestFit="1" customWidth="1"/>
    <col min="3" max="3" width="9.69921875" customWidth="1"/>
    <col min="4" max="4" width="10.5" bestFit="1" customWidth="1"/>
    <col min="5" max="5" width="8.09765625" style="12" customWidth="1"/>
    <col min="6" max="6" width="15.796875" style="16" bestFit="1" customWidth="1"/>
    <col min="7" max="7" width="15" style="16" bestFit="1" customWidth="1"/>
    <col min="8" max="8" width="13.796875" style="16" bestFit="1" customWidth="1"/>
    <col min="9" max="9" width="15.59765625" style="16" bestFit="1" customWidth="1"/>
  </cols>
  <sheetData>
    <row r="1" spans="1:27" s="22" customFormat="1" ht="14.4">
      <c r="A1" s="17" t="s">
        <v>8</v>
      </c>
      <c r="B1" s="18"/>
      <c r="C1" s="1"/>
      <c r="D1" s="1"/>
      <c r="E1" s="19" t="s">
        <v>5</v>
      </c>
      <c r="F1" s="20" t="s">
        <v>24</v>
      </c>
      <c r="G1" s="20" t="s">
        <v>25</v>
      </c>
      <c r="H1" s="21" t="s">
        <v>30</v>
      </c>
      <c r="I1" s="20" t="s">
        <v>26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6"/>
      <c r="B2" s="5"/>
      <c r="C2" s="5"/>
      <c r="D2" s="5"/>
      <c r="E2" s="10">
        <f ca="1">IF($B$8="","",YEAR($B$8))</f>
        <v>2025</v>
      </c>
      <c r="F2" s="14">
        <f ca="1">IF(E2="","",SUMIFS('Loan EMI Calculator'!$E$32:$E$402,'Loan EMI Calculator'!$C$32:$C$402,"&gt;="&amp;DATE(E2,1,1),'Loan EMI Calculator'!$C$32:$C$402,"&lt;="&amp;DATE(E2,12,31)))</f>
        <v>44333.189535557263</v>
      </c>
      <c r="G2" s="14">
        <f ca="1">IF(E2="","",SUMIFS('Loan EMI Calculator'!$F$32:$F$402,'Loan EMI Calculator'!$C$32:$C$402,"&gt;="&amp;DATE(E2,1,1),'Loan EMI Calculator'!$C$32:$C$402,"&lt;="&amp;DATE(E2,12,31)))</f>
        <v>305099.77090376598</v>
      </c>
      <c r="H2" s="14">
        <f ca="1">IF(E2="","",SUMIFS('Loan EMI Calculator'!$G$32:$G$402,'Loan EMI Calculator'!$C$32:$C$402,"&gt;="&amp;DATE(E2,1,1),'Loan EMI Calculator'!$C$32:$C$402,"&lt;="&amp;DATE(E2,12,31)))</f>
        <v>0</v>
      </c>
      <c r="I2" s="14">
        <f ca="1">IF(E2="","",B3-(F2+H2))</f>
        <v>4955666.8104644427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>
      <c r="A3" s="6" t="s">
        <v>1</v>
      </c>
      <c r="B3" s="13">
        <f ca="1">'Loan EMI Calculator'!$D$9</f>
        <v>5000000</v>
      </c>
      <c r="C3" s="5"/>
      <c r="D3" s="5"/>
      <c r="E3" s="10">
        <f ca="1">IF(E2&lt;YEAR($B$9),E2+1,NA())</f>
        <v>2026</v>
      </c>
      <c r="F3" s="14">
        <f ca="1">IF(E3="","",SUMIFS('Loan EMI Calculator'!$E$32:$E$402,'Loan EMI Calculator'!$C$32:$C$402,"&gt;="&amp;DATE(E3,1,1),'Loan EMI Calculator'!$C$32:$C$402,"&lt;="&amp;DATE(E3,12,31)))</f>
        <v>82582.180515748914</v>
      </c>
      <c r="G3" s="14">
        <f ca="1">IF(E3="","",SUMIFS('Loan EMI Calculator'!$F$32:$F$402,'Loan EMI Calculator'!$C$32:$C$402,"&gt;="&amp;DATE(E3,1,1),'Loan EMI Calculator'!$C$32:$C$402,"&lt;="&amp;DATE(E3,12,31)))</f>
        <v>516445.75166594802</v>
      </c>
      <c r="H3" s="14">
        <f ca="1">IF(E3="","",SUMIFS('Loan EMI Calculator'!$G$32:$G$402,'Loan EMI Calculator'!$C$32:$C$402,"&gt;="&amp;DATE(E3,1,1),'Loan EMI Calculator'!$C$32:$C$402,"&lt;="&amp;DATE(E3,12,31)))</f>
        <v>0</v>
      </c>
      <c r="I3" s="14">
        <f ca="1">IF(E3="","",IF(ROUND(I2,0)-ROUND((F3+H3),0)=0,0,I2-(F3+H3)))</f>
        <v>4873084.6299486943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>
      <c r="A4" s="6" t="s">
        <v>2</v>
      </c>
      <c r="B4" s="3">
        <f ca="1">'Loan EMI Calculator'!$D$10</f>
        <v>0.105</v>
      </c>
      <c r="C4" s="7"/>
      <c r="D4" s="7"/>
      <c r="E4" s="10">
        <f t="shared" ref="E4:E67" ca="1" si="0">IF(E3&lt;YEAR($B$9),E3+1,NA())</f>
        <v>2027</v>
      </c>
      <c r="F4" s="14">
        <f ca="1">IF(E4="","",SUMIFS('Loan EMI Calculator'!$E$32:$E$402,'Loan EMI Calculator'!$C$32:$C$402,"&gt;="&amp;DATE(E4,1,1),'Loan EMI Calculator'!$C$32:$C$402,"&lt;="&amp;DATE(E4,12,31)))</f>
        <v>91683.02175441978</v>
      </c>
      <c r="G4" s="14">
        <f ca="1">IF(E4="","",SUMIFS('Loan EMI Calculator'!$F$32:$F$402,'Loan EMI Calculator'!$C$32:$C$402,"&gt;="&amp;DATE(E4,1,1),'Loan EMI Calculator'!$C$32:$C$402,"&lt;="&amp;DATE(E4,12,31)))</f>
        <v>507344.91042727721</v>
      </c>
      <c r="H4" s="14">
        <f ca="1">IF(E4="","",SUMIFS('Loan EMI Calculator'!$G$32:$G$402,'Loan EMI Calculator'!$C$32:$C$402,"&gt;="&amp;DATE(E4,1,1),'Loan EMI Calculator'!$C$32:$C$402,"&lt;="&amp;DATE(E4,12,31)))</f>
        <v>0</v>
      </c>
      <c r="I4" s="14">
        <f t="shared" ref="I4:I67" ca="1" si="1">IF(E4="","",IF(ROUND(I3,0)-ROUND((F4+H4),0)=0,0,I3-(F4+H4)))</f>
        <v>4781401.6081942748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>
      <c r="A5" s="6" t="s">
        <v>3</v>
      </c>
      <c r="B5" s="2">
        <f ca="1">'Loan EMI Calculator'!$D$11</f>
        <v>20</v>
      </c>
      <c r="C5" s="7"/>
      <c r="D5" s="7"/>
      <c r="E5" s="10">
        <f t="shared" ca="1" si="0"/>
        <v>2028</v>
      </c>
      <c r="F5" s="14">
        <f ca="1">IF(E5="","",SUMIFS('Loan EMI Calculator'!$E$32:$E$402,'Loan EMI Calculator'!$C$32:$C$402,"&gt;="&amp;DATE(E5,1,1),'Loan EMI Calculator'!$C$32:$C$402,"&lt;="&amp;DATE(E5,12,31)))</f>
        <v>101786.80709960635</v>
      </c>
      <c r="G5" s="14">
        <f ca="1">IF(E5="","",SUMIFS('Loan EMI Calculator'!$F$32:$F$402,'Loan EMI Calculator'!$C$32:$C$402,"&gt;="&amp;DATE(E5,1,1),'Loan EMI Calculator'!$C$32:$C$402,"&lt;="&amp;DATE(E5,12,31)))</f>
        <v>497241.12508209067</v>
      </c>
      <c r="H5" s="14">
        <f ca="1">IF(E5="","",SUMIFS('Loan EMI Calculator'!$G$32:$G$402,'Loan EMI Calculator'!$C$32:$C$402,"&gt;="&amp;DATE(E5,1,1),'Loan EMI Calculator'!$C$32:$C$402,"&lt;="&amp;DATE(E5,12,31)))</f>
        <v>0</v>
      </c>
      <c r="I5" s="14">
        <f t="shared" ca="1" si="1"/>
        <v>4679614.8010946689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>
      <c r="A6" s="6" t="s">
        <v>22</v>
      </c>
      <c r="B6" s="2">
        <f>INDEX({1;2;4;6;12;24;26;52},MATCH('Loan EMI Calculator'!$D$12,{"Annual";"Semi-Annual";"Quarterly";"Bi-Monthly";"Monthly";"Semi-Monthly";"Bi-Weekly";"Weekly"},0))</f>
        <v>12</v>
      </c>
      <c r="C6" s="7"/>
      <c r="D6" s="7"/>
      <c r="E6" s="10">
        <f t="shared" ca="1" si="0"/>
        <v>2029</v>
      </c>
      <c r="F6" s="14">
        <f ca="1">IF(E6="","",SUMIFS('Loan EMI Calculator'!$E$32:$E$402,'Loan EMI Calculator'!$C$32:$C$402,"&gt;="&amp;DATE(E6,1,1),'Loan EMI Calculator'!$C$32:$C$402,"&lt;="&amp;DATE(E6,12,31)))</f>
        <v>113004.06445245686</v>
      </c>
      <c r="G6" s="14">
        <f ca="1">IF(E6="","",SUMIFS('Loan EMI Calculator'!$F$32:$F$402,'Loan EMI Calculator'!$C$32:$C$402,"&gt;="&amp;DATE(E6,1,1),'Loan EMI Calculator'!$C$32:$C$402,"&lt;="&amp;DATE(E6,12,31)))</f>
        <v>486023.8677292401</v>
      </c>
      <c r="H6" s="14">
        <f ca="1">IF(E6="","",SUMIFS('Loan EMI Calculator'!$G$32:$G$402,'Loan EMI Calculator'!$C$32:$C$402,"&gt;="&amp;DATE(E6,1,1),'Loan EMI Calculator'!$C$32:$C$402,"&lt;="&amp;DATE(E6,12,31)))</f>
        <v>0</v>
      </c>
      <c r="I6" s="14">
        <f t="shared" ca="1" si="1"/>
        <v>4566610.7366422117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>
      <c r="A7" s="6" t="s">
        <v>23</v>
      </c>
      <c r="B7" s="4">
        <f>INDEX({12;6;3;2;1;0.5;0.5;0.25},MATCH('Loan EMI Calculator'!$D$12,{"Annual";"Semi-Annual";"Quarterly";"Bi-Monthly";"Monthly";"Semi-Monthly";"Bi-Weekly";"Weekly"},0))</f>
        <v>1</v>
      </c>
      <c r="C7" s="4">
        <f>B6*B7</f>
        <v>12</v>
      </c>
      <c r="D7" s="7"/>
      <c r="E7" s="10">
        <f t="shared" ca="1" si="0"/>
        <v>2030</v>
      </c>
      <c r="F7" s="14">
        <f ca="1">IF(E7="","",SUMIFS('Loan EMI Calculator'!$E$32:$E$402,'Loan EMI Calculator'!$C$32:$C$402,"&gt;="&amp;DATE(E7,1,1),'Loan EMI Calculator'!$C$32:$C$402,"&lt;="&amp;DATE(E7,12,31)))</f>
        <v>125457.50227019779</v>
      </c>
      <c r="G7" s="14">
        <f ca="1">IF(E7="","",SUMIFS('Loan EMI Calculator'!$F$32:$F$402,'Loan EMI Calculator'!$C$32:$C$402,"&gt;="&amp;DATE(E7,1,1),'Loan EMI Calculator'!$C$32:$C$402,"&lt;="&amp;DATE(E7,12,31)))</f>
        <v>473570.4299114992</v>
      </c>
      <c r="H7" s="14">
        <f ca="1">IF(E7="","",SUMIFS('Loan EMI Calculator'!$G$32:$G$402,'Loan EMI Calculator'!$C$32:$C$402,"&gt;="&amp;DATE(E7,1,1),'Loan EMI Calculator'!$C$32:$C$402,"&lt;="&amp;DATE(E7,12,31)))</f>
        <v>0</v>
      </c>
      <c r="I7" s="14">
        <f t="shared" ca="1" si="1"/>
        <v>4441153.2343720142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>
      <c r="A8" s="6" t="s">
        <v>27</v>
      </c>
      <c r="B8" s="8">
        <f ca="1">'Loan EMI Calculator'!$D$13</f>
        <v>45809</v>
      </c>
      <c r="C8" s="7"/>
      <c r="D8" s="7"/>
      <c r="E8" s="10">
        <f t="shared" ca="1" si="0"/>
        <v>2031</v>
      </c>
      <c r="F8" s="14">
        <f ca="1">IF(E8="","",SUMIFS('Loan EMI Calculator'!$E$32:$E$402,'Loan EMI Calculator'!$C$32:$C$402,"&gt;="&amp;DATE(E8,1,1),'Loan EMI Calculator'!$C$32:$C$402,"&lt;="&amp;DATE(E8,12,31)))</f>
        <v>139283.35190544094</v>
      </c>
      <c r="G8" s="14">
        <f ca="1">IF(E8="","",SUMIFS('Loan EMI Calculator'!$F$32:$F$402,'Loan EMI Calculator'!$C$32:$C$402,"&gt;="&amp;DATE(E8,1,1),'Loan EMI Calculator'!$C$32:$C$402,"&lt;="&amp;DATE(E8,12,31)))</f>
        <v>459744.58027625602</v>
      </c>
      <c r="H8" s="14">
        <f ca="1">IF(E8="","",SUMIFS('Loan EMI Calculator'!$G$32:$G$402,'Loan EMI Calculator'!$C$32:$C$402,"&gt;="&amp;DATE(E8,1,1),'Loan EMI Calculator'!$C$32:$C$402,"&lt;="&amp;DATE(E8,12,31)))</f>
        <v>0</v>
      </c>
      <c r="I8" s="14">
        <f t="shared" ca="1" si="1"/>
        <v>4301869.8824665733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>
      <c r="A9" s="6" t="s">
        <v>28</v>
      </c>
      <c r="B9" s="8">
        <f ca="1">LOOKUP(2,1/('Loan EMI Calculator'!C32:'Loan EMI Calculator'!C402&lt;&gt;""),'Loan EMI Calculator'!C32:'Loan EMI Calculator'!C402)</f>
        <v>53083</v>
      </c>
      <c r="C9" s="7"/>
      <c r="D9" s="7"/>
      <c r="E9" s="10">
        <f t="shared" ca="1" si="0"/>
        <v>2032</v>
      </c>
      <c r="F9" s="14">
        <f ca="1">IF(E9="","",SUMIFS('Loan EMI Calculator'!$E$32:$E$402,'Loan EMI Calculator'!$C$32:$C$402,"&gt;="&amp;DATE(E9,1,1),'Loan EMI Calculator'!$C$32:$C$402,"&lt;="&amp;DATE(E9,12,31)))</f>
        <v>154632.85787591594</v>
      </c>
      <c r="G9" s="14">
        <f ca="1">IF(E9="","",SUMIFS('Loan EMI Calculator'!$F$32:$F$402,'Loan EMI Calculator'!$C$32:$C$402,"&gt;="&amp;DATE(E9,1,1),'Loan EMI Calculator'!$C$32:$C$402,"&lt;="&amp;DATE(E9,12,31)))</f>
        <v>444395.07430578105</v>
      </c>
      <c r="H9" s="14">
        <f ca="1">IF(E9="","",SUMIFS('Loan EMI Calculator'!$G$32:$G$402,'Loan EMI Calculator'!$C$32:$C$402,"&gt;="&amp;DATE(E9,1,1),'Loan EMI Calculator'!$C$32:$C$402,"&lt;="&amp;DATE(E9,12,31)))</f>
        <v>0</v>
      </c>
      <c r="I9" s="14">
        <f t="shared" ca="1" si="1"/>
        <v>4147237.0245906571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>
      <c r="A10" s="7"/>
      <c r="B10" s="7"/>
      <c r="C10" s="7"/>
      <c r="D10" s="7"/>
      <c r="E10" s="10">
        <f t="shared" ca="1" si="0"/>
        <v>2033</v>
      </c>
      <c r="F10" s="14">
        <f ca="1">IF(E10="","",SUMIFS('Loan EMI Calculator'!$E$32:$E$402,'Loan EMI Calculator'!$C$32:$C$402,"&gt;="&amp;DATE(E10,1,1),'Loan EMI Calculator'!$C$32:$C$402,"&lt;="&amp;DATE(E10,12,31)))</f>
        <v>171673.93236706819</v>
      </c>
      <c r="G10" s="14">
        <f ca="1">IF(E10="","",SUMIFS('Loan EMI Calculator'!$F$32:$F$402,'Loan EMI Calculator'!$C$32:$C$402,"&gt;="&amp;DATE(E10,1,1),'Loan EMI Calculator'!$C$32:$C$402,"&lt;="&amp;DATE(E10,12,31)))</f>
        <v>427353.9998146288</v>
      </c>
      <c r="H10" s="14">
        <f ca="1">IF(E10="","",SUMIFS('Loan EMI Calculator'!$G$32:$G$402,'Loan EMI Calculator'!$C$32:$C$402,"&gt;="&amp;DATE(E10,1,1),'Loan EMI Calculator'!$C$32:$C$402,"&lt;="&amp;DATE(E10,12,31)))</f>
        <v>0</v>
      </c>
      <c r="I10" s="14">
        <f t="shared" ca="1" si="1"/>
        <v>3975563.0922235888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8">
      <c r="A11" s="7"/>
      <c r="B11" s="7"/>
      <c r="C11" s="7"/>
      <c r="D11" s="7"/>
      <c r="E11" s="10">
        <f t="shared" ca="1" si="0"/>
        <v>2034</v>
      </c>
      <c r="F11" s="14">
        <f ca="1">IF(E11="","",SUMIFS('Loan EMI Calculator'!$E$32:$E$402,'Loan EMI Calculator'!$C$32:$C$402,"&gt;="&amp;DATE(E11,1,1),'Loan EMI Calculator'!$C$32:$C$402,"&lt;="&amp;DATE(E11,12,31)))</f>
        <v>190592.9920665519</v>
      </c>
      <c r="G11" s="14">
        <f ca="1">IF(E11="","",SUMIFS('Loan EMI Calculator'!$F$32:$F$402,'Loan EMI Calculator'!$C$32:$C$402,"&gt;="&amp;DATE(E11,1,1),'Loan EMI Calculator'!$C$32:$C$402,"&lt;="&amp;DATE(E11,12,31)))</f>
        <v>408434.940115145</v>
      </c>
      <c r="H11" s="14">
        <f ca="1">IF(E11="","",SUMIFS('Loan EMI Calculator'!$G$32:$G$402,'Loan EMI Calculator'!$C$32:$C$402,"&gt;="&amp;DATE(E11,1,1),'Loan EMI Calculator'!$C$32:$C$402,"&lt;="&amp;DATE(E11,12,31)))</f>
        <v>0</v>
      </c>
      <c r="I11" s="14">
        <f t="shared" ca="1" si="1"/>
        <v>3784970.1001570369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">
      <c r="A12" s="7"/>
      <c r="B12" s="7"/>
      <c r="C12" s="7"/>
      <c r="D12" s="7"/>
      <c r="E12" s="10">
        <f t="shared" ca="1" si="0"/>
        <v>2035</v>
      </c>
      <c r="F12" s="14">
        <f ca="1">IF(E12="","",SUMIFS('Loan EMI Calculator'!$E$32:$E$402,'Loan EMI Calculator'!$C$32:$C$402,"&gt;="&amp;DATE(E12,1,1),'Loan EMI Calculator'!$C$32:$C$402,"&lt;="&amp;DATE(E12,12,31)))</f>
        <v>211596.99742422285</v>
      </c>
      <c r="G12" s="14">
        <f ca="1">IF(E12="","",SUMIFS('Loan EMI Calculator'!$F$32:$F$402,'Loan EMI Calculator'!$C$32:$C$402,"&gt;="&amp;DATE(E12,1,1),'Loan EMI Calculator'!$C$32:$C$402,"&lt;="&amp;DATE(E12,12,31)))</f>
        <v>387430.93475747411</v>
      </c>
      <c r="H12" s="14">
        <f ca="1">IF(E12="","",SUMIFS('Loan EMI Calculator'!$G$32:$G$402,'Loan EMI Calculator'!$C$32:$C$402,"&gt;="&amp;DATE(E12,1,1),'Loan EMI Calculator'!$C$32:$C$402,"&lt;="&amp;DATE(E12,12,31)))</f>
        <v>0</v>
      </c>
      <c r="I12" s="14">
        <f t="shared" ca="1" si="1"/>
        <v>3573373.1027328139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8">
      <c r="A13" s="7"/>
      <c r="B13" s="7"/>
      <c r="C13" s="7"/>
      <c r="D13" s="7"/>
      <c r="E13" s="10">
        <f t="shared" ca="1" si="0"/>
        <v>2036</v>
      </c>
      <c r="F13" s="14">
        <f ca="1">IF(E13="","",SUMIFS('Loan EMI Calculator'!$E$32:$E$402,'Loan EMI Calculator'!$C$32:$C$402,"&gt;="&amp;DATE(E13,1,1),'Loan EMI Calculator'!$C$32:$C$402,"&lt;="&amp;DATE(E13,12,31)))</f>
        <v>234915.71664561771</v>
      </c>
      <c r="G13" s="14">
        <f ca="1">IF(E13="","",SUMIFS('Loan EMI Calculator'!$F$32:$F$402,'Loan EMI Calculator'!$C$32:$C$402,"&gt;="&amp;DATE(E13,1,1),'Loan EMI Calculator'!$C$32:$C$402,"&lt;="&amp;DATE(E13,12,31)))</f>
        <v>364112.21553607925</v>
      </c>
      <c r="H13" s="14">
        <f ca="1">IF(E13="","",SUMIFS('Loan EMI Calculator'!$G$32:$G$402,'Loan EMI Calculator'!$C$32:$C$402,"&gt;="&amp;DATE(E13,1,1),'Loan EMI Calculator'!$C$32:$C$402,"&lt;="&amp;DATE(E13,12,31)))</f>
        <v>0</v>
      </c>
      <c r="I13" s="14">
        <f t="shared" ca="1" si="1"/>
        <v>3338457.3860871964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>
      <c r="A14" s="7"/>
      <c r="B14" s="7"/>
      <c r="C14" s="7"/>
      <c r="D14" s="7"/>
      <c r="E14" s="10">
        <f t="shared" ca="1" si="0"/>
        <v>2037</v>
      </c>
      <c r="F14" s="14">
        <f ca="1">IF(E14="","",SUMIFS('Loan EMI Calculator'!$E$32:$E$402,'Loan EMI Calculator'!$C$32:$C$402,"&gt;="&amp;DATE(E14,1,1),'Loan EMI Calculator'!$C$32:$C$402,"&lt;="&amp;DATE(E14,12,31)))</f>
        <v>260804.23918532746</v>
      </c>
      <c r="G14" s="14">
        <f ca="1">IF(E14="","",SUMIFS('Loan EMI Calculator'!$F$32:$F$402,'Loan EMI Calculator'!$C$32:$C$402,"&gt;="&amp;DATE(E14,1,1),'Loan EMI Calculator'!$C$32:$C$402,"&lt;="&amp;DATE(E14,12,31)))</f>
        <v>338223.69299636956</v>
      </c>
      <c r="H14" s="14">
        <f ca="1">IF(E14="","",SUMIFS('Loan EMI Calculator'!$G$32:$G$402,'Loan EMI Calculator'!$C$32:$C$402,"&gt;="&amp;DATE(E14,1,1),'Loan EMI Calculator'!$C$32:$C$402,"&lt;="&amp;DATE(E14,12,31)))</f>
        <v>0</v>
      </c>
      <c r="I14" s="14">
        <f t="shared" ca="1" si="1"/>
        <v>3077653.1469018687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>
      <c r="A15" s="7"/>
      <c r="B15" s="7"/>
      <c r="C15" s="7"/>
      <c r="D15" s="7"/>
      <c r="E15" s="10">
        <f t="shared" ca="1" si="0"/>
        <v>2038</v>
      </c>
      <c r="F15" s="14">
        <f ca="1">IF(E15="","",SUMIFS('Loan EMI Calculator'!$E$32:$E$402,'Loan EMI Calculator'!$C$32:$C$402,"&gt;="&amp;DATE(E15,1,1),'Loan EMI Calculator'!$C$32:$C$402,"&lt;="&amp;DATE(E15,12,31)))</f>
        <v>289545.76623601303</v>
      </c>
      <c r="G15" s="14">
        <f ca="1">IF(E15="","",SUMIFS('Loan EMI Calculator'!$F$32:$F$402,'Loan EMI Calculator'!$C$32:$C$402,"&gt;="&amp;DATE(E15,1,1),'Loan EMI Calculator'!$C$32:$C$402,"&lt;="&amp;DATE(E15,12,31)))</f>
        <v>309482.16594568396</v>
      </c>
      <c r="H15" s="14">
        <f ca="1">IF(E15="","",SUMIFS('Loan EMI Calculator'!$G$32:$G$402,'Loan EMI Calculator'!$C$32:$C$402,"&gt;="&amp;DATE(E15,1,1),'Loan EMI Calculator'!$C$32:$C$402,"&lt;="&amp;DATE(E15,12,31)))</f>
        <v>0</v>
      </c>
      <c r="I15" s="14">
        <f t="shared" ca="1" si="1"/>
        <v>2788107.3806658555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>
      <c r="A16" s="7"/>
      <c r="B16" s="7"/>
      <c r="C16" s="7"/>
      <c r="D16" s="7"/>
      <c r="E16" s="10">
        <f t="shared" ca="1" si="0"/>
        <v>2039</v>
      </c>
      <c r="F16" s="14">
        <f ca="1">IF(E16="","",SUMIFS('Loan EMI Calculator'!$E$32:$E$402,'Loan EMI Calculator'!$C$32:$C$402,"&gt;="&amp;DATE(E16,1,1),'Loan EMI Calculator'!$C$32:$C$402,"&lt;="&amp;DATE(E16,12,31)))</f>
        <v>321454.70873893856</v>
      </c>
      <c r="G16" s="14">
        <f ca="1">IF(E16="","",SUMIFS('Loan EMI Calculator'!$F$32:$F$402,'Loan EMI Calculator'!$C$32:$C$402,"&gt;="&amp;DATE(E16,1,1),'Loan EMI Calculator'!$C$32:$C$402,"&lt;="&amp;DATE(E16,12,31)))</f>
        <v>277573.22344275843</v>
      </c>
      <c r="H16" s="14">
        <f ca="1">IF(E16="","",SUMIFS('Loan EMI Calculator'!$G$32:$G$402,'Loan EMI Calculator'!$C$32:$C$402,"&gt;="&amp;DATE(E16,1,1),'Loan EMI Calculator'!$C$32:$C$402,"&lt;="&amp;DATE(E16,12,31)))</f>
        <v>0</v>
      </c>
      <c r="I16" s="14">
        <f t="shared" ca="1" si="1"/>
        <v>2466652.671926917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">
      <c r="A17" s="7"/>
      <c r="B17" s="7"/>
      <c r="C17" s="7"/>
      <c r="D17" s="7"/>
      <c r="E17" s="10">
        <f t="shared" ca="1" si="0"/>
        <v>2040</v>
      </c>
      <c r="F17" s="14">
        <f ca="1">IF(E17="","",SUMIFS('Loan EMI Calculator'!$E$32:$E$402,'Loan EMI Calculator'!$C$32:$C$402,"&gt;="&amp;DATE(E17,1,1),'Loan EMI Calculator'!$C$32:$C$402,"&lt;="&amp;DATE(E17,12,31)))</f>
        <v>356880.12680595525</v>
      </c>
      <c r="G17" s="14">
        <f ca="1">IF(E17="","",SUMIFS('Loan EMI Calculator'!$F$32:$F$402,'Loan EMI Calculator'!$C$32:$C$402,"&gt;="&amp;DATE(E17,1,1),'Loan EMI Calculator'!$C$32:$C$402,"&lt;="&amp;DATE(E17,12,31)))</f>
        <v>242147.80537574177</v>
      </c>
      <c r="H17" s="14">
        <f ca="1">IF(E17="","",SUMIFS('Loan EMI Calculator'!$G$32:$G$402,'Loan EMI Calculator'!$C$32:$C$402,"&gt;="&amp;DATE(E17,1,1),'Loan EMI Calculator'!$C$32:$C$402,"&lt;="&amp;DATE(E17,12,31)))</f>
        <v>0</v>
      </c>
      <c r="I17" s="14">
        <f t="shared" ca="1" si="1"/>
        <v>2109772.545120962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">
      <c r="A18" s="7"/>
      <c r="B18" s="7"/>
      <c r="C18" s="7"/>
      <c r="D18" s="7"/>
      <c r="E18" s="10">
        <f t="shared" ca="1" si="0"/>
        <v>2041</v>
      </c>
      <c r="F18" s="14">
        <f ca="1">IF(E18="","",SUMIFS('Loan EMI Calculator'!$E$32:$E$402,'Loan EMI Calculator'!$C$32:$C$402,"&gt;="&amp;DATE(E18,1,1),'Loan EMI Calculator'!$C$32:$C$402,"&lt;="&amp;DATE(E18,12,31)))</f>
        <v>396209.54817765561</v>
      </c>
      <c r="G18" s="14">
        <f ca="1">IF(E18="","",SUMIFS('Loan EMI Calculator'!$F$32:$F$402,'Loan EMI Calculator'!$C$32:$C$402,"&gt;="&amp;DATE(E18,1,1),'Loan EMI Calculator'!$C$32:$C$402,"&lt;="&amp;DATE(E18,12,31)))</f>
        <v>202818.38400404129</v>
      </c>
      <c r="H18" s="14">
        <f ca="1">IF(E18="","",SUMIFS('Loan EMI Calculator'!$G$32:$G$402,'Loan EMI Calculator'!$C$32:$C$402,"&gt;="&amp;DATE(E18,1,1),'Loan EMI Calculator'!$C$32:$C$402,"&lt;="&amp;DATE(E18,12,31)))</f>
        <v>0</v>
      </c>
      <c r="I18" s="14">
        <f t="shared" ca="1" si="1"/>
        <v>1713562.9969433064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">
      <c r="A19" s="7"/>
      <c r="B19" s="7"/>
      <c r="C19" s="7"/>
      <c r="D19" s="7"/>
      <c r="E19" s="10">
        <f t="shared" ca="1" si="0"/>
        <v>2042</v>
      </c>
      <c r="F19" s="14">
        <f ca="1">IF(E19="","",SUMIFS('Loan EMI Calculator'!$E$32:$E$402,'Loan EMI Calculator'!$C$32:$C$402,"&gt;="&amp;DATE(E19,1,1),'Loan EMI Calculator'!$C$32:$C$402,"&lt;="&amp;DATE(E19,12,31)))</f>
        <v>439873.20748879109</v>
      </c>
      <c r="G19" s="14">
        <f ca="1">IF(E19="","",SUMIFS('Loan EMI Calculator'!$F$32:$F$402,'Loan EMI Calculator'!$C$32:$C$402,"&gt;="&amp;DATE(E19,1,1),'Loan EMI Calculator'!$C$32:$C$402,"&lt;="&amp;DATE(E19,12,31)))</f>
        <v>159154.72469290585</v>
      </c>
      <c r="H19" s="14">
        <f ca="1">IF(E19="","",SUMIFS('Loan EMI Calculator'!$G$32:$G$402,'Loan EMI Calculator'!$C$32:$C$402,"&gt;="&amp;DATE(E19,1,1),'Loan EMI Calculator'!$C$32:$C$402,"&lt;="&amp;DATE(E19,12,31)))</f>
        <v>0</v>
      </c>
      <c r="I19" s="14">
        <f t="shared" ca="1" si="1"/>
        <v>1273689.7894545153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>
      <c r="A20" s="7"/>
      <c r="B20" s="7"/>
      <c r="C20" s="7"/>
      <c r="D20" s="7"/>
      <c r="E20" s="10">
        <f t="shared" ca="1" si="0"/>
        <v>2043</v>
      </c>
      <c r="F20" s="14">
        <f ca="1">IF(E20="","",SUMIFS('Loan EMI Calculator'!$E$32:$E$402,'Loan EMI Calculator'!$C$32:$C$402,"&gt;="&amp;DATE(E20,1,1),'Loan EMI Calculator'!$C$32:$C$402,"&lt;="&amp;DATE(E20,12,31)))</f>
        <v>488348.75271536649</v>
      </c>
      <c r="G20" s="14">
        <f ca="1">IF(E20="","",SUMIFS('Loan EMI Calculator'!$F$32:$F$402,'Loan EMI Calculator'!$C$32:$C$402,"&gt;="&amp;DATE(E20,1,1),'Loan EMI Calculator'!$C$32:$C$402,"&lt;="&amp;DATE(E20,12,31)))</f>
        <v>110679.17946633048</v>
      </c>
      <c r="H20" s="14">
        <f ca="1">IF(E20="","",SUMIFS('Loan EMI Calculator'!$G$32:$G$402,'Loan EMI Calculator'!$C$32:$C$402,"&gt;="&amp;DATE(E20,1,1),'Loan EMI Calculator'!$C$32:$C$402,"&lt;="&amp;DATE(E20,12,31)))</f>
        <v>0</v>
      </c>
      <c r="I20" s="14">
        <f t="shared" ca="1" si="1"/>
        <v>785341.0367391489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>
      <c r="A21" s="7"/>
      <c r="B21" s="7"/>
      <c r="C21" s="7"/>
      <c r="D21" s="7"/>
      <c r="E21" s="10">
        <f t="shared" ca="1" si="0"/>
        <v>2044</v>
      </c>
      <c r="F21" s="14">
        <f ca="1">IF(E21="","",SUMIFS('Loan EMI Calculator'!$E$32:$E$402,'Loan EMI Calculator'!$C$32:$C$402,"&gt;="&amp;DATE(E21,1,1),'Loan EMI Calculator'!$C$32:$C$402,"&lt;="&amp;DATE(E21,12,31)))</f>
        <v>542166.47028844396</v>
      </c>
      <c r="G21" s="14">
        <f ca="1">IF(E21="","",SUMIFS('Loan EMI Calculator'!$F$32:$F$402,'Loan EMI Calculator'!$C$32:$C$402,"&gt;="&amp;DATE(E21,1,1),'Loan EMI Calculator'!$C$32:$C$402,"&lt;="&amp;DATE(E21,12,31)))</f>
        <v>56861.461893253065</v>
      </c>
      <c r="H21" s="14">
        <f ca="1">IF(E21="","",SUMIFS('Loan EMI Calculator'!$G$32:$G$402,'Loan EMI Calculator'!$C$32:$C$402,"&gt;="&amp;DATE(E21,1,1),'Loan EMI Calculator'!$C$32:$C$402,"&lt;="&amp;DATE(E21,12,31)))</f>
        <v>0</v>
      </c>
      <c r="I21" s="14">
        <f t="shared" ca="1" si="1"/>
        <v>243174.56645070494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>
      <c r="A22" s="7"/>
      <c r="B22" s="7"/>
      <c r="C22" s="7"/>
      <c r="D22" s="7"/>
      <c r="E22" s="10">
        <f t="shared" ca="1" si="0"/>
        <v>2045</v>
      </c>
      <c r="F22" s="14">
        <f ca="1">IF(E22="","",SUMIFS('Loan EMI Calculator'!$E$32:$E$402,'Loan EMI Calculator'!$C$32:$C$402,"&gt;="&amp;DATE(E22,1,1),'Loan EMI Calculator'!$C$32:$C$402,"&lt;="&amp;DATE(E22,12,31)))</f>
        <v>243174.56645070695</v>
      </c>
      <c r="G22" s="14">
        <f ca="1">IF(E22="","",SUMIFS('Loan EMI Calculator'!$F$32:$F$402,'Loan EMI Calculator'!$C$32:$C$402,"&gt;="&amp;DATE(E22,1,1),'Loan EMI Calculator'!$C$32:$C$402,"&lt;="&amp;DATE(E22,12,31)))</f>
        <v>6420.4052916812661</v>
      </c>
      <c r="H22" s="14">
        <f ca="1">IF(E22="","",SUMIFS('Loan EMI Calculator'!$G$32:$G$402,'Loan EMI Calculator'!$C$32:$C$402,"&gt;="&amp;DATE(E22,1,1),'Loan EMI Calculator'!$C$32:$C$402,"&lt;="&amp;DATE(E22,12,31)))</f>
        <v>0</v>
      </c>
      <c r="I22" s="14">
        <f t="shared" ca="1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>
      <c r="A23" s="7"/>
      <c r="B23" s="7"/>
      <c r="C23" s="7"/>
      <c r="D23" s="7"/>
      <c r="E23" s="10" t="e">
        <f t="shared" ca="1" si="0"/>
        <v>#N/A</v>
      </c>
      <c r="F23" s="14" t="e">
        <f ca="1">IF(E23="","",SUMIFS('Loan EMI Calculator'!$E$32:$E$402,'Loan EMI Calculator'!$C$32:$C$402,"&gt;="&amp;DATE(E23,1,1),'Loan EMI Calculator'!$C$32:$C$402,"&lt;="&amp;DATE(E23,12,31)))</f>
        <v>#N/A</v>
      </c>
      <c r="G23" s="14" t="e">
        <f ca="1">IF(E23="","",SUMIFS('Loan EMI Calculator'!$F$32:$F$402,'Loan EMI Calculator'!$C$32:$C$402,"&gt;="&amp;DATE(E23,1,1),'Loan EMI Calculator'!$C$32:$C$402,"&lt;="&amp;DATE(E23,12,31)))</f>
        <v>#N/A</v>
      </c>
      <c r="H23" s="14" t="e">
        <f ca="1">IF(E23="","",SUMIFS('Loan EMI Calculator'!$G$32:$G$402,'Loan EMI Calculator'!$C$32:$C$402,"&gt;="&amp;DATE(E23,1,1),'Loan EMI Calculator'!$C$32:$C$402,"&lt;="&amp;DATE(E23,12,31)))</f>
        <v>#N/A</v>
      </c>
      <c r="I23" s="14" t="e">
        <f t="shared" ca="1" si="1"/>
        <v>#N/A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>
      <c r="A24" s="7"/>
      <c r="B24" s="7"/>
      <c r="C24" s="7"/>
      <c r="D24" s="7"/>
      <c r="E24" s="10" t="e">
        <f t="shared" ca="1" si="0"/>
        <v>#N/A</v>
      </c>
      <c r="F24" s="14" t="e">
        <f ca="1">IF(E24="","",SUMIFS('Loan EMI Calculator'!$E$32:$E$402,'Loan EMI Calculator'!$C$32:$C$402,"&gt;="&amp;DATE(E24,1,1),'Loan EMI Calculator'!$C$32:$C$402,"&lt;="&amp;DATE(E24,12,31)))</f>
        <v>#N/A</v>
      </c>
      <c r="G24" s="14" t="e">
        <f ca="1">IF(E24="","",SUMIFS('Loan EMI Calculator'!$F$32:$F$402,'Loan EMI Calculator'!$C$32:$C$402,"&gt;="&amp;DATE(E24,1,1),'Loan EMI Calculator'!$C$32:$C$402,"&lt;="&amp;DATE(E24,12,31)))</f>
        <v>#N/A</v>
      </c>
      <c r="H24" s="14" t="e">
        <f ca="1">IF(E24="","",SUMIFS('Loan EMI Calculator'!$G$32:$G$402,'Loan EMI Calculator'!$C$32:$C$402,"&gt;="&amp;DATE(E24,1,1),'Loan EMI Calculator'!$C$32:$C$402,"&lt;="&amp;DATE(E24,12,31)))</f>
        <v>#N/A</v>
      </c>
      <c r="I24" s="14" t="e">
        <f t="shared" ca="1" si="1"/>
        <v>#N/A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>
      <c r="A25" s="7"/>
      <c r="B25" s="7"/>
      <c r="C25" s="7"/>
      <c r="D25" s="7"/>
      <c r="E25" s="10" t="e">
        <f t="shared" ca="1" si="0"/>
        <v>#N/A</v>
      </c>
      <c r="F25" s="14" t="e">
        <f ca="1">IF(E25="","",SUMIFS('Loan EMI Calculator'!$E$32:$E$402,'Loan EMI Calculator'!$C$32:$C$402,"&gt;="&amp;DATE(E25,1,1),'Loan EMI Calculator'!$C$32:$C$402,"&lt;="&amp;DATE(E25,12,31)))</f>
        <v>#N/A</v>
      </c>
      <c r="G25" s="14" t="e">
        <f ca="1">IF(E25="","",SUMIFS('Loan EMI Calculator'!$F$32:$F$402,'Loan EMI Calculator'!$C$32:$C$402,"&gt;="&amp;DATE(E25,1,1),'Loan EMI Calculator'!$C$32:$C$402,"&lt;="&amp;DATE(E25,12,31)))</f>
        <v>#N/A</v>
      </c>
      <c r="H25" s="14" t="e">
        <f ca="1">IF(E25="","",SUMIFS('Loan EMI Calculator'!$G$32:$G$402,'Loan EMI Calculator'!$C$32:$C$402,"&gt;="&amp;DATE(E25,1,1),'Loan EMI Calculator'!$C$32:$C$402,"&lt;="&amp;DATE(E25,12,31)))</f>
        <v>#N/A</v>
      </c>
      <c r="I25" s="14" t="e">
        <f t="shared" ca="1" si="1"/>
        <v>#N/A</v>
      </c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>
      <c r="A26" s="7"/>
      <c r="B26" s="7"/>
      <c r="C26" s="7"/>
      <c r="D26" s="7"/>
      <c r="E26" s="10" t="e">
        <f t="shared" ca="1" si="0"/>
        <v>#N/A</v>
      </c>
      <c r="F26" s="14" t="e">
        <f ca="1">IF(E26="","",SUMIFS('Loan EMI Calculator'!$E$32:$E$402,'Loan EMI Calculator'!$C$32:$C$402,"&gt;="&amp;DATE(E26,1,1),'Loan EMI Calculator'!$C$32:$C$402,"&lt;="&amp;DATE(E26,12,31)))</f>
        <v>#N/A</v>
      </c>
      <c r="G26" s="14" t="e">
        <f ca="1">IF(E26="","",SUMIFS('Loan EMI Calculator'!$F$32:$F$402,'Loan EMI Calculator'!$C$32:$C$402,"&gt;="&amp;DATE(E26,1,1),'Loan EMI Calculator'!$C$32:$C$402,"&lt;="&amp;DATE(E26,12,31)))</f>
        <v>#N/A</v>
      </c>
      <c r="H26" s="14" t="e">
        <f ca="1">IF(E26="","",SUMIFS('Loan EMI Calculator'!$G$32:$G$402,'Loan EMI Calculator'!$C$32:$C$402,"&gt;="&amp;DATE(E26,1,1),'Loan EMI Calculator'!$C$32:$C$402,"&lt;="&amp;DATE(E26,12,31)))</f>
        <v>#N/A</v>
      </c>
      <c r="I26" s="14" t="e">
        <f t="shared" ca="1" si="1"/>
        <v>#N/A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>
      <c r="A27" s="7"/>
      <c r="B27" s="7"/>
      <c r="C27" s="7"/>
      <c r="D27" s="7"/>
      <c r="E27" s="10" t="e">
        <f t="shared" ca="1" si="0"/>
        <v>#N/A</v>
      </c>
      <c r="F27" s="14" t="e">
        <f ca="1">IF(E27="","",SUMIFS('Loan EMI Calculator'!$E$32:$E$402,'Loan EMI Calculator'!$C$32:$C$402,"&gt;="&amp;DATE(E27,1,1),'Loan EMI Calculator'!$C$32:$C$402,"&lt;="&amp;DATE(E27,12,31)))</f>
        <v>#N/A</v>
      </c>
      <c r="G27" s="14" t="e">
        <f ca="1">IF(E27="","",SUMIFS('Loan EMI Calculator'!$F$32:$F$402,'Loan EMI Calculator'!$C$32:$C$402,"&gt;="&amp;DATE(E27,1,1),'Loan EMI Calculator'!$C$32:$C$402,"&lt;="&amp;DATE(E27,12,31)))</f>
        <v>#N/A</v>
      </c>
      <c r="H27" s="14" t="e">
        <f ca="1">IF(E27="","",SUMIFS('Loan EMI Calculator'!$G$32:$G$402,'Loan EMI Calculator'!$C$32:$C$402,"&gt;="&amp;DATE(E27,1,1),'Loan EMI Calculator'!$C$32:$C$402,"&lt;="&amp;DATE(E27,12,31)))</f>
        <v>#N/A</v>
      </c>
      <c r="I27" s="14" t="e">
        <f t="shared" ca="1" si="1"/>
        <v>#N/A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>
      <c r="A28" s="7"/>
      <c r="B28" s="7"/>
      <c r="C28" s="7"/>
      <c r="D28" s="7"/>
      <c r="E28" s="10" t="e">
        <f t="shared" ca="1" si="0"/>
        <v>#N/A</v>
      </c>
      <c r="F28" s="14" t="e">
        <f ca="1">IF(E28="","",SUMIFS('Loan EMI Calculator'!$E$32:$E$402,'Loan EMI Calculator'!$C$32:$C$402,"&gt;="&amp;DATE(E28,1,1),'Loan EMI Calculator'!$C$32:$C$402,"&lt;="&amp;DATE(E28,12,31)))</f>
        <v>#N/A</v>
      </c>
      <c r="G28" s="14" t="e">
        <f ca="1">IF(E28="","",SUMIFS('Loan EMI Calculator'!$F$32:$F$402,'Loan EMI Calculator'!$C$32:$C$402,"&gt;="&amp;DATE(E28,1,1),'Loan EMI Calculator'!$C$32:$C$402,"&lt;="&amp;DATE(E28,12,31)))</f>
        <v>#N/A</v>
      </c>
      <c r="H28" s="14" t="e">
        <f ca="1">IF(E28="","",SUMIFS('Loan EMI Calculator'!$G$32:$G$402,'Loan EMI Calculator'!$C$32:$C$402,"&gt;="&amp;DATE(E28,1,1),'Loan EMI Calculator'!$C$32:$C$402,"&lt;="&amp;DATE(E28,12,31)))</f>
        <v>#N/A</v>
      </c>
      <c r="I28" s="14" t="e">
        <f t="shared" ca="1" si="1"/>
        <v>#N/A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>
      <c r="A29" s="7"/>
      <c r="B29" s="7"/>
      <c r="C29" s="7"/>
      <c r="D29" s="7"/>
      <c r="E29" s="10" t="e">
        <f t="shared" ca="1" si="0"/>
        <v>#N/A</v>
      </c>
      <c r="F29" s="14" t="e">
        <f ca="1">IF(E29="","",SUMIFS('Loan EMI Calculator'!$E$32:$E$402,'Loan EMI Calculator'!$C$32:$C$402,"&gt;="&amp;DATE(E29,1,1),'Loan EMI Calculator'!$C$32:$C$402,"&lt;="&amp;DATE(E29,12,31)))</f>
        <v>#N/A</v>
      </c>
      <c r="G29" s="14" t="e">
        <f ca="1">IF(E29="","",SUMIFS('Loan EMI Calculator'!$F$32:$F$402,'Loan EMI Calculator'!$C$32:$C$402,"&gt;="&amp;DATE(E29,1,1),'Loan EMI Calculator'!$C$32:$C$402,"&lt;="&amp;DATE(E29,12,31)))</f>
        <v>#N/A</v>
      </c>
      <c r="H29" s="14" t="e">
        <f ca="1">IF(E29="","",SUMIFS('Loan EMI Calculator'!$G$32:$G$402,'Loan EMI Calculator'!$C$32:$C$402,"&gt;="&amp;DATE(E29,1,1),'Loan EMI Calculator'!$C$32:$C$402,"&lt;="&amp;DATE(E29,12,31)))</f>
        <v>#N/A</v>
      </c>
      <c r="I29" s="14" t="e">
        <f t="shared" ca="1" si="1"/>
        <v>#N/A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>
      <c r="A30" s="7"/>
      <c r="B30" s="7"/>
      <c r="C30" s="7"/>
      <c r="D30" s="7"/>
      <c r="E30" s="10" t="e">
        <f t="shared" ca="1" si="0"/>
        <v>#N/A</v>
      </c>
      <c r="F30" s="14" t="e">
        <f ca="1">IF(E30="","",SUMIFS('Loan EMI Calculator'!$E$32:$E$402,'Loan EMI Calculator'!$C$32:$C$402,"&gt;="&amp;DATE(E30,1,1),'Loan EMI Calculator'!$C$32:$C$402,"&lt;="&amp;DATE(E30,12,31)))</f>
        <v>#N/A</v>
      </c>
      <c r="G30" s="14" t="e">
        <f ca="1">IF(E30="","",SUMIFS('Loan EMI Calculator'!$F$32:$F$402,'Loan EMI Calculator'!$C$32:$C$402,"&gt;="&amp;DATE(E30,1,1),'Loan EMI Calculator'!$C$32:$C$402,"&lt;="&amp;DATE(E30,12,31)))</f>
        <v>#N/A</v>
      </c>
      <c r="H30" s="14" t="e">
        <f ca="1">IF(E30="","",SUMIFS('Loan EMI Calculator'!$G$32:$G$402,'Loan EMI Calculator'!$C$32:$C$402,"&gt;="&amp;DATE(E30,1,1),'Loan EMI Calculator'!$C$32:$C$402,"&lt;="&amp;DATE(E30,12,31)))</f>
        <v>#N/A</v>
      </c>
      <c r="I30" s="14" t="e">
        <f t="shared" ca="1" si="1"/>
        <v>#N/A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>
      <c r="A31" s="7"/>
      <c r="B31" s="7"/>
      <c r="C31" s="7"/>
      <c r="D31" s="7"/>
      <c r="E31" s="10" t="e">
        <f t="shared" ca="1" si="0"/>
        <v>#N/A</v>
      </c>
      <c r="F31" s="14" t="e">
        <f ca="1">IF(E31="","",SUMIFS('Loan EMI Calculator'!$E$32:$E$402,'Loan EMI Calculator'!$C$32:$C$402,"&gt;="&amp;DATE(E31,1,1),'Loan EMI Calculator'!$C$32:$C$402,"&lt;="&amp;DATE(E31,12,31)))</f>
        <v>#N/A</v>
      </c>
      <c r="G31" s="14" t="e">
        <f ca="1">IF(E31="","",SUMIFS('Loan EMI Calculator'!$F$32:$F$402,'Loan EMI Calculator'!$C$32:$C$402,"&gt;="&amp;DATE(E31,1,1),'Loan EMI Calculator'!$C$32:$C$402,"&lt;="&amp;DATE(E31,12,31)))</f>
        <v>#N/A</v>
      </c>
      <c r="H31" s="14" t="e">
        <f ca="1">IF(E31="","",SUMIFS('Loan EMI Calculator'!$G$32:$G$402,'Loan EMI Calculator'!$C$32:$C$402,"&gt;="&amp;DATE(E31,1,1),'Loan EMI Calculator'!$C$32:$C$402,"&lt;="&amp;DATE(E31,12,31)))</f>
        <v>#N/A</v>
      </c>
      <c r="I31" s="14" t="e">
        <f t="shared" ca="1" si="1"/>
        <v>#N/A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>
      <c r="A32" s="7"/>
      <c r="B32" s="7"/>
      <c r="C32" s="7"/>
      <c r="D32" s="7"/>
      <c r="E32" s="10" t="e">
        <f t="shared" ca="1" si="0"/>
        <v>#N/A</v>
      </c>
      <c r="F32" s="14" t="e">
        <f ca="1">IF(E32="","",SUMIFS('Loan EMI Calculator'!$E$32:$E$402,'Loan EMI Calculator'!$C$32:$C$402,"&gt;="&amp;DATE(E32,1,1),'Loan EMI Calculator'!$C$32:$C$402,"&lt;="&amp;DATE(E32,12,31)))</f>
        <v>#N/A</v>
      </c>
      <c r="G32" s="14" t="e">
        <f ca="1">IF(E32="","",SUMIFS('Loan EMI Calculator'!$F$32:$F$402,'Loan EMI Calculator'!$C$32:$C$402,"&gt;="&amp;DATE(E32,1,1),'Loan EMI Calculator'!$C$32:$C$402,"&lt;="&amp;DATE(E32,12,31)))</f>
        <v>#N/A</v>
      </c>
      <c r="H32" s="14" t="e">
        <f ca="1">IF(E32="","",SUMIFS('Loan EMI Calculator'!$G$32:$G$402,'Loan EMI Calculator'!$C$32:$C$402,"&gt;="&amp;DATE(E32,1,1),'Loan EMI Calculator'!$C$32:$C$402,"&lt;="&amp;DATE(E32,12,31)))</f>
        <v>#N/A</v>
      </c>
      <c r="I32" s="14" t="e">
        <f t="shared" ca="1" si="1"/>
        <v>#N/A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>
      <c r="A33" s="7"/>
      <c r="B33" s="7"/>
      <c r="C33" s="7"/>
      <c r="D33" s="7"/>
      <c r="E33" s="10" t="e">
        <f t="shared" ca="1" si="0"/>
        <v>#N/A</v>
      </c>
      <c r="F33" s="14" t="e">
        <f ca="1">IF(E33="","",SUMIFS('Loan EMI Calculator'!$E$32:$E$402,'Loan EMI Calculator'!$C$32:$C$402,"&gt;="&amp;DATE(E33,1,1),'Loan EMI Calculator'!$C$32:$C$402,"&lt;="&amp;DATE(E33,12,31)))</f>
        <v>#N/A</v>
      </c>
      <c r="G33" s="14" t="e">
        <f ca="1">IF(E33="","",SUMIFS('Loan EMI Calculator'!$F$32:$F$402,'Loan EMI Calculator'!$C$32:$C$402,"&gt;="&amp;DATE(E33,1,1),'Loan EMI Calculator'!$C$32:$C$402,"&lt;="&amp;DATE(E33,12,31)))</f>
        <v>#N/A</v>
      </c>
      <c r="H33" s="14" t="e">
        <f ca="1">IF(E33="","",SUMIFS('Loan EMI Calculator'!$G$32:$G$402,'Loan EMI Calculator'!$C$32:$C$402,"&gt;="&amp;DATE(E33,1,1),'Loan EMI Calculator'!$C$32:$C$402,"&lt;="&amp;DATE(E33,12,31)))</f>
        <v>#N/A</v>
      </c>
      <c r="I33" s="14" t="e">
        <f t="shared" ca="1" si="1"/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>
      <c r="A34" s="7"/>
      <c r="B34" s="7"/>
      <c r="C34" s="7"/>
      <c r="D34" s="7"/>
      <c r="E34" s="10" t="e">
        <f t="shared" ca="1" si="0"/>
        <v>#N/A</v>
      </c>
      <c r="F34" s="14" t="e">
        <f ca="1">IF(E34="","",SUMIFS('Loan EMI Calculator'!$E$32:$E$402,'Loan EMI Calculator'!$C$32:$C$402,"&gt;="&amp;DATE(E34,1,1),'Loan EMI Calculator'!$C$32:$C$402,"&lt;="&amp;DATE(E34,12,31)))</f>
        <v>#N/A</v>
      </c>
      <c r="G34" s="14" t="e">
        <f ca="1">IF(E34="","",SUMIFS('Loan EMI Calculator'!$F$32:$F$402,'Loan EMI Calculator'!$C$32:$C$402,"&gt;="&amp;DATE(E34,1,1),'Loan EMI Calculator'!$C$32:$C$402,"&lt;="&amp;DATE(E34,12,31)))</f>
        <v>#N/A</v>
      </c>
      <c r="H34" s="14" t="e">
        <f ca="1">IF(E34="","",SUMIFS('Loan EMI Calculator'!$G$32:$G$402,'Loan EMI Calculator'!$C$32:$C$402,"&gt;="&amp;DATE(E34,1,1),'Loan EMI Calculator'!$C$32:$C$402,"&lt;="&amp;DATE(E34,12,31)))</f>
        <v>#N/A</v>
      </c>
      <c r="I34" s="14" t="e">
        <f t="shared" ca="1" si="1"/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>
      <c r="A35" s="7"/>
      <c r="B35" s="7"/>
      <c r="C35" s="7"/>
      <c r="D35" s="7"/>
      <c r="E35" s="10" t="e">
        <f t="shared" ca="1" si="0"/>
        <v>#N/A</v>
      </c>
      <c r="F35" s="14" t="e">
        <f ca="1">IF(E35="","",SUMIFS('Loan EMI Calculator'!$E$32:$E$402,'Loan EMI Calculator'!$C$32:$C$402,"&gt;="&amp;DATE(E35,1,1),'Loan EMI Calculator'!$C$32:$C$402,"&lt;="&amp;DATE(E35,12,31)))</f>
        <v>#N/A</v>
      </c>
      <c r="G35" s="14" t="e">
        <f ca="1">IF(E35="","",SUMIFS('Loan EMI Calculator'!$F$32:$F$402,'Loan EMI Calculator'!$C$32:$C$402,"&gt;="&amp;DATE(E35,1,1),'Loan EMI Calculator'!$C$32:$C$402,"&lt;="&amp;DATE(E35,12,31)))</f>
        <v>#N/A</v>
      </c>
      <c r="H35" s="14" t="e">
        <f ca="1">IF(E35="","",SUMIFS('Loan EMI Calculator'!$G$32:$G$402,'Loan EMI Calculator'!$C$32:$C$402,"&gt;="&amp;DATE(E35,1,1),'Loan EMI Calculator'!$C$32:$C$402,"&lt;="&amp;DATE(E35,12,31)))</f>
        <v>#N/A</v>
      </c>
      <c r="I35" s="14" t="e">
        <f t="shared" ca="1" si="1"/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>
      <c r="A36" s="7"/>
      <c r="B36" s="7"/>
      <c r="C36" s="7"/>
      <c r="D36" s="7"/>
      <c r="E36" s="10" t="e">
        <f t="shared" ca="1" si="0"/>
        <v>#N/A</v>
      </c>
      <c r="F36" s="14" t="e">
        <f ca="1">IF(E36="","",SUMIFS('Loan EMI Calculator'!$E$32:$E$402,'Loan EMI Calculator'!$C$32:$C$402,"&gt;="&amp;DATE(E36,1,1),'Loan EMI Calculator'!$C$32:$C$402,"&lt;="&amp;DATE(E36,12,31)))</f>
        <v>#N/A</v>
      </c>
      <c r="G36" s="14" t="e">
        <f ca="1">IF(E36="","",SUMIFS('Loan EMI Calculator'!$F$32:$F$402,'Loan EMI Calculator'!$C$32:$C$402,"&gt;="&amp;DATE(E36,1,1),'Loan EMI Calculator'!$C$32:$C$402,"&lt;="&amp;DATE(E36,12,31)))</f>
        <v>#N/A</v>
      </c>
      <c r="H36" s="14" t="e">
        <f ca="1">IF(E36="","",SUMIFS('Loan EMI Calculator'!$G$32:$G$402,'Loan EMI Calculator'!$C$32:$C$402,"&gt;="&amp;DATE(E36,1,1),'Loan EMI Calculator'!$C$32:$C$402,"&lt;="&amp;DATE(E36,12,31)))</f>
        <v>#N/A</v>
      </c>
      <c r="I36" s="14" t="e">
        <f t="shared" ca="1" si="1"/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">
      <c r="A37" s="7"/>
      <c r="B37" s="7"/>
      <c r="C37" s="7"/>
      <c r="D37" s="7"/>
      <c r="E37" s="10" t="e">
        <f t="shared" ca="1" si="0"/>
        <v>#N/A</v>
      </c>
      <c r="F37" s="14" t="e">
        <f ca="1">IF(E37="","",SUMIFS('Loan EMI Calculator'!$E$32:$E$402,'Loan EMI Calculator'!$C$32:$C$402,"&gt;="&amp;DATE(E37,1,1),'Loan EMI Calculator'!$C$32:$C$402,"&lt;="&amp;DATE(E37,12,31)))</f>
        <v>#N/A</v>
      </c>
      <c r="G37" s="14" t="e">
        <f ca="1">IF(E37="","",SUMIFS('Loan EMI Calculator'!$F$32:$F$402,'Loan EMI Calculator'!$C$32:$C$402,"&gt;="&amp;DATE(E37,1,1),'Loan EMI Calculator'!$C$32:$C$402,"&lt;="&amp;DATE(E37,12,31)))</f>
        <v>#N/A</v>
      </c>
      <c r="H37" s="14" t="e">
        <f ca="1">IF(E37="","",SUMIFS('Loan EMI Calculator'!$G$32:$G$402,'Loan EMI Calculator'!$C$32:$C$402,"&gt;="&amp;DATE(E37,1,1),'Loan EMI Calculator'!$C$32:$C$402,"&lt;="&amp;DATE(E37,12,31)))</f>
        <v>#N/A</v>
      </c>
      <c r="I37" s="14" t="e">
        <f t="shared" ca="1" si="1"/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>
      <c r="A38" s="7"/>
      <c r="B38" s="7"/>
      <c r="C38" s="7"/>
      <c r="D38" s="7"/>
      <c r="E38" s="10" t="e">
        <f t="shared" ca="1" si="0"/>
        <v>#N/A</v>
      </c>
      <c r="F38" s="14" t="e">
        <f ca="1">IF(E38="","",SUMIFS('Loan EMI Calculator'!$E$32:$E$402,'Loan EMI Calculator'!$C$32:$C$402,"&gt;="&amp;DATE(E38,1,1),'Loan EMI Calculator'!$C$32:$C$402,"&lt;="&amp;DATE(E38,12,31)))</f>
        <v>#N/A</v>
      </c>
      <c r="G38" s="14" t="e">
        <f ca="1">IF(E38="","",SUMIFS('Loan EMI Calculator'!$F$32:$F$402,'Loan EMI Calculator'!$C$32:$C$402,"&gt;="&amp;DATE(E38,1,1),'Loan EMI Calculator'!$C$32:$C$402,"&lt;="&amp;DATE(E38,12,31)))</f>
        <v>#N/A</v>
      </c>
      <c r="H38" s="14" t="e">
        <f ca="1">IF(E38="","",SUMIFS('Loan EMI Calculator'!$G$32:$G$402,'Loan EMI Calculator'!$C$32:$C$402,"&gt;="&amp;DATE(E38,1,1),'Loan EMI Calculator'!$C$32:$C$402,"&lt;="&amp;DATE(E38,12,31)))</f>
        <v>#N/A</v>
      </c>
      <c r="I38" s="14" t="e">
        <f t="shared" ca="1" si="1"/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>
      <c r="A39" s="7"/>
      <c r="B39" s="7"/>
      <c r="C39" s="7"/>
      <c r="D39" s="7"/>
      <c r="E39" s="10" t="e">
        <f t="shared" ca="1" si="0"/>
        <v>#N/A</v>
      </c>
      <c r="F39" s="14" t="e">
        <f ca="1">IF(E39="","",SUMIFS('Loan EMI Calculator'!$E$32:$E$402,'Loan EMI Calculator'!$C$32:$C$402,"&gt;="&amp;DATE(E39,1,1),'Loan EMI Calculator'!$C$32:$C$402,"&lt;="&amp;DATE(E39,12,31)))</f>
        <v>#N/A</v>
      </c>
      <c r="G39" s="14" t="e">
        <f ca="1">IF(E39="","",SUMIFS('Loan EMI Calculator'!$F$32:$F$402,'Loan EMI Calculator'!$C$32:$C$402,"&gt;="&amp;DATE(E39,1,1),'Loan EMI Calculator'!$C$32:$C$402,"&lt;="&amp;DATE(E39,12,31)))</f>
        <v>#N/A</v>
      </c>
      <c r="H39" s="14" t="e">
        <f ca="1">IF(E39="","",SUMIFS('Loan EMI Calculator'!$G$32:$G$402,'Loan EMI Calculator'!$C$32:$C$402,"&gt;="&amp;DATE(E39,1,1),'Loan EMI Calculator'!$C$32:$C$402,"&lt;="&amp;DATE(E39,12,31)))</f>
        <v>#N/A</v>
      </c>
      <c r="I39" s="14" t="e">
        <f t="shared" ca="1" si="1"/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>
      <c r="A40" s="7"/>
      <c r="B40" s="7"/>
      <c r="C40" s="7"/>
      <c r="D40" s="7"/>
      <c r="E40" s="10" t="e">
        <f t="shared" ca="1" si="0"/>
        <v>#N/A</v>
      </c>
      <c r="F40" s="14" t="e">
        <f ca="1">IF(E40="","",SUMIFS('Loan EMI Calculator'!$E$32:$E$402,'Loan EMI Calculator'!$C$32:$C$402,"&gt;="&amp;DATE(E40,1,1),'Loan EMI Calculator'!$C$32:$C$402,"&lt;="&amp;DATE(E40,12,31)))</f>
        <v>#N/A</v>
      </c>
      <c r="G40" s="14" t="e">
        <f ca="1">IF(E40="","",SUMIFS('Loan EMI Calculator'!$F$32:$F$402,'Loan EMI Calculator'!$C$32:$C$402,"&gt;="&amp;DATE(E40,1,1),'Loan EMI Calculator'!$C$32:$C$402,"&lt;="&amp;DATE(E40,12,31)))</f>
        <v>#N/A</v>
      </c>
      <c r="H40" s="14" t="e">
        <f ca="1">IF(E40="","",SUMIFS('Loan EMI Calculator'!$G$32:$G$402,'Loan EMI Calculator'!$C$32:$C$402,"&gt;="&amp;DATE(E40,1,1),'Loan EMI Calculator'!$C$32:$C$402,"&lt;="&amp;DATE(E40,12,31)))</f>
        <v>#N/A</v>
      </c>
      <c r="I40" s="14" t="e">
        <f t="shared" ca="1" si="1"/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>
      <c r="A41" s="7"/>
      <c r="B41" s="7"/>
      <c r="C41" s="7"/>
      <c r="D41" s="7"/>
      <c r="E41" s="10" t="e">
        <f t="shared" ca="1" si="0"/>
        <v>#N/A</v>
      </c>
      <c r="F41" s="14" t="e">
        <f ca="1">IF(E41="","",SUMIFS('Loan EMI Calculator'!$E$32:$E$402,'Loan EMI Calculator'!$C$32:$C$402,"&gt;="&amp;DATE(E41,1,1),'Loan EMI Calculator'!$C$32:$C$402,"&lt;="&amp;DATE(E41,12,31)))</f>
        <v>#N/A</v>
      </c>
      <c r="G41" s="14" t="e">
        <f ca="1">IF(E41="","",SUMIFS('Loan EMI Calculator'!$F$32:$F$402,'Loan EMI Calculator'!$C$32:$C$402,"&gt;="&amp;DATE(E41,1,1),'Loan EMI Calculator'!$C$32:$C$402,"&lt;="&amp;DATE(E41,12,31)))</f>
        <v>#N/A</v>
      </c>
      <c r="H41" s="14" t="e">
        <f ca="1">IF(E41="","",SUMIFS('Loan EMI Calculator'!$G$32:$G$402,'Loan EMI Calculator'!$C$32:$C$402,"&gt;="&amp;DATE(E41,1,1),'Loan EMI Calculator'!$C$32:$C$402,"&lt;="&amp;DATE(E41,12,31)))</f>
        <v>#N/A</v>
      </c>
      <c r="I41" s="14" t="e">
        <f t="shared" ca="1" si="1"/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>
      <c r="A42" s="7"/>
      <c r="B42" s="7"/>
      <c r="C42" s="7"/>
      <c r="D42" s="7"/>
      <c r="E42" s="10" t="e">
        <f t="shared" ca="1" si="0"/>
        <v>#N/A</v>
      </c>
      <c r="F42" s="14" t="e">
        <f ca="1">IF(E42="","",SUMIFS('Loan EMI Calculator'!$E$32:$E$402,'Loan EMI Calculator'!$C$32:$C$402,"&gt;="&amp;DATE(E42,1,1),'Loan EMI Calculator'!$C$32:$C$402,"&lt;="&amp;DATE(E42,12,31)))</f>
        <v>#N/A</v>
      </c>
      <c r="G42" s="14" t="e">
        <f ca="1">IF(E42="","",SUMIFS('Loan EMI Calculator'!$F$32:$F$402,'Loan EMI Calculator'!$C$32:$C$402,"&gt;="&amp;DATE(E42,1,1),'Loan EMI Calculator'!$C$32:$C$402,"&lt;="&amp;DATE(E42,12,31)))</f>
        <v>#N/A</v>
      </c>
      <c r="H42" s="14" t="e">
        <f ca="1">IF(E42="","",SUMIFS('Loan EMI Calculator'!$G$32:$G$402,'Loan EMI Calculator'!$C$32:$C$402,"&gt;="&amp;DATE(E42,1,1),'Loan EMI Calculator'!$C$32:$C$402,"&lt;="&amp;DATE(E42,12,31)))</f>
        <v>#N/A</v>
      </c>
      <c r="I42" s="14" t="e">
        <f t="shared" ca="1" si="1"/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>
      <c r="A43" s="7"/>
      <c r="B43" s="7"/>
      <c r="C43" s="7"/>
      <c r="D43" s="7"/>
      <c r="E43" s="10" t="e">
        <f t="shared" ca="1" si="0"/>
        <v>#N/A</v>
      </c>
      <c r="F43" s="14" t="e">
        <f ca="1">IF(E43="","",SUMIFS('Loan EMI Calculator'!$E$32:$E$402,'Loan EMI Calculator'!$C$32:$C$402,"&gt;="&amp;DATE(E43,1,1),'Loan EMI Calculator'!$C$32:$C$402,"&lt;="&amp;DATE(E43,12,31)))</f>
        <v>#N/A</v>
      </c>
      <c r="G43" s="14" t="e">
        <f ca="1">IF(E43="","",SUMIFS('Loan EMI Calculator'!$F$32:$F$402,'Loan EMI Calculator'!$C$32:$C$402,"&gt;="&amp;DATE(E43,1,1),'Loan EMI Calculator'!$C$32:$C$402,"&lt;="&amp;DATE(E43,12,31)))</f>
        <v>#N/A</v>
      </c>
      <c r="H43" s="14" t="e">
        <f ca="1">IF(E43="","",SUMIFS('Loan EMI Calculator'!$G$32:$G$402,'Loan EMI Calculator'!$C$32:$C$402,"&gt;="&amp;DATE(E43,1,1),'Loan EMI Calculator'!$C$32:$C$402,"&lt;="&amp;DATE(E43,12,31)))</f>
        <v>#N/A</v>
      </c>
      <c r="I43" s="14" t="e">
        <f t="shared" ca="1" si="1"/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>
      <c r="A44" s="7"/>
      <c r="B44" s="7"/>
      <c r="C44" s="7"/>
      <c r="D44" s="7"/>
      <c r="E44" s="10" t="e">
        <f t="shared" ca="1" si="0"/>
        <v>#N/A</v>
      </c>
      <c r="F44" s="14" t="e">
        <f ca="1">IF(E44="","",SUMIFS('Loan EMI Calculator'!$E$32:$E$402,'Loan EMI Calculator'!$C$32:$C$402,"&gt;="&amp;DATE(E44,1,1),'Loan EMI Calculator'!$C$32:$C$402,"&lt;="&amp;DATE(E44,12,31)))</f>
        <v>#N/A</v>
      </c>
      <c r="G44" s="14" t="e">
        <f ca="1">IF(E44="","",SUMIFS('Loan EMI Calculator'!$F$32:$F$402,'Loan EMI Calculator'!$C$32:$C$402,"&gt;="&amp;DATE(E44,1,1),'Loan EMI Calculator'!$C$32:$C$402,"&lt;="&amp;DATE(E44,12,31)))</f>
        <v>#N/A</v>
      </c>
      <c r="H44" s="14" t="e">
        <f ca="1">IF(E44="","",SUMIFS('Loan EMI Calculator'!$G$32:$G$402,'Loan EMI Calculator'!$C$32:$C$402,"&gt;="&amp;DATE(E44,1,1),'Loan EMI Calculator'!$C$32:$C$402,"&lt;="&amp;DATE(E44,12,31)))</f>
        <v>#N/A</v>
      </c>
      <c r="I44" s="14" t="e">
        <f t="shared" ca="1" si="1"/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>
      <c r="A45" s="7"/>
      <c r="B45" s="7"/>
      <c r="C45" s="7"/>
      <c r="D45" s="7"/>
      <c r="E45" s="10" t="e">
        <f t="shared" ca="1" si="0"/>
        <v>#N/A</v>
      </c>
      <c r="F45" s="14" t="e">
        <f ca="1">IF(E45="","",SUMIFS('Loan EMI Calculator'!$E$32:$E$402,'Loan EMI Calculator'!$C$32:$C$402,"&gt;="&amp;DATE(E45,1,1),'Loan EMI Calculator'!$C$32:$C$402,"&lt;="&amp;DATE(E45,12,31)))</f>
        <v>#N/A</v>
      </c>
      <c r="G45" s="14" t="e">
        <f ca="1">IF(E45="","",SUMIFS('Loan EMI Calculator'!$F$32:$F$402,'Loan EMI Calculator'!$C$32:$C$402,"&gt;="&amp;DATE(E45,1,1),'Loan EMI Calculator'!$C$32:$C$402,"&lt;="&amp;DATE(E45,12,31)))</f>
        <v>#N/A</v>
      </c>
      <c r="H45" s="14" t="e">
        <f ca="1">IF(E45="","",SUMIFS('Loan EMI Calculator'!$G$32:$G$402,'Loan EMI Calculator'!$C$32:$C$402,"&gt;="&amp;DATE(E45,1,1),'Loan EMI Calculator'!$C$32:$C$402,"&lt;="&amp;DATE(E45,12,31)))</f>
        <v>#N/A</v>
      </c>
      <c r="I45" s="14" t="e">
        <f t="shared" ca="1" si="1"/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>
      <c r="A46" s="7"/>
      <c r="B46" s="7"/>
      <c r="C46" s="7"/>
      <c r="D46" s="7"/>
      <c r="E46" s="10" t="e">
        <f t="shared" ca="1" si="0"/>
        <v>#N/A</v>
      </c>
      <c r="F46" s="14" t="e">
        <f ca="1">IF(E46="","",SUMIFS('Loan EMI Calculator'!$E$32:$E$402,'Loan EMI Calculator'!$C$32:$C$402,"&gt;="&amp;DATE(E46,1,1),'Loan EMI Calculator'!$C$32:$C$402,"&lt;="&amp;DATE(E46,12,31)))</f>
        <v>#N/A</v>
      </c>
      <c r="G46" s="14" t="e">
        <f ca="1">IF(E46="","",SUMIFS('Loan EMI Calculator'!$F$32:$F$402,'Loan EMI Calculator'!$C$32:$C$402,"&gt;="&amp;DATE(E46,1,1),'Loan EMI Calculator'!$C$32:$C$402,"&lt;="&amp;DATE(E46,12,31)))</f>
        <v>#N/A</v>
      </c>
      <c r="H46" s="14" t="e">
        <f ca="1">IF(E46="","",SUMIFS('Loan EMI Calculator'!$G$32:$G$402,'Loan EMI Calculator'!$C$32:$C$402,"&gt;="&amp;DATE(E46,1,1),'Loan EMI Calculator'!$C$32:$C$402,"&lt;="&amp;DATE(E46,12,31)))</f>
        <v>#N/A</v>
      </c>
      <c r="I46" s="14" t="e">
        <f t="shared" ca="1" si="1"/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>
      <c r="A47" s="7"/>
      <c r="B47" s="7"/>
      <c r="C47" s="7"/>
      <c r="D47" s="7"/>
      <c r="E47" s="10" t="e">
        <f t="shared" ca="1" si="0"/>
        <v>#N/A</v>
      </c>
      <c r="F47" s="14" t="e">
        <f ca="1">IF(E47="","",SUMIFS('Loan EMI Calculator'!$E$32:$E$402,'Loan EMI Calculator'!$C$32:$C$402,"&gt;="&amp;DATE(E47,1,1),'Loan EMI Calculator'!$C$32:$C$402,"&lt;="&amp;DATE(E47,12,31)))</f>
        <v>#N/A</v>
      </c>
      <c r="G47" s="14" t="e">
        <f ca="1">IF(E47="","",SUMIFS('Loan EMI Calculator'!$F$32:$F$402,'Loan EMI Calculator'!$C$32:$C$402,"&gt;="&amp;DATE(E47,1,1),'Loan EMI Calculator'!$C$32:$C$402,"&lt;="&amp;DATE(E47,12,31)))</f>
        <v>#N/A</v>
      </c>
      <c r="H47" s="14" t="e">
        <f ca="1">IF(E47="","",SUMIFS('Loan EMI Calculator'!$G$32:$G$402,'Loan EMI Calculator'!$C$32:$C$402,"&gt;="&amp;DATE(E47,1,1),'Loan EMI Calculator'!$C$32:$C$402,"&lt;="&amp;DATE(E47,12,31)))</f>
        <v>#N/A</v>
      </c>
      <c r="I47" s="14" t="e">
        <f t="shared" ca="1" si="1"/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>
      <c r="A48" s="7"/>
      <c r="B48" s="7"/>
      <c r="C48" s="7"/>
      <c r="D48" s="7"/>
      <c r="E48" s="10" t="e">
        <f t="shared" ca="1" si="0"/>
        <v>#N/A</v>
      </c>
      <c r="F48" s="14" t="e">
        <f ca="1">IF(E48="","",SUMIFS('Loan EMI Calculator'!$E$32:$E$402,'Loan EMI Calculator'!$C$32:$C$402,"&gt;="&amp;DATE(E48,1,1),'Loan EMI Calculator'!$C$32:$C$402,"&lt;="&amp;DATE(E48,12,31)))</f>
        <v>#N/A</v>
      </c>
      <c r="G48" s="14" t="e">
        <f ca="1">IF(E48="","",SUMIFS('Loan EMI Calculator'!$F$32:$F$402,'Loan EMI Calculator'!$C$32:$C$402,"&gt;="&amp;DATE(E48,1,1),'Loan EMI Calculator'!$C$32:$C$402,"&lt;="&amp;DATE(E48,12,31)))</f>
        <v>#N/A</v>
      </c>
      <c r="H48" s="14" t="e">
        <f ca="1">IF(E48="","",SUMIFS('Loan EMI Calculator'!$G$32:$G$402,'Loan EMI Calculator'!$C$32:$C$402,"&gt;="&amp;DATE(E48,1,1),'Loan EMI Calculator'!$C$32:$C$402,"&lt;="&amp;DATE(E48,12,31)))</f>
        <v>#N/A</v>
      </c>
      <c r="I48" s="14" t="e">
        <f t="shared" ca="1" si="1"/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>
      <c r="A49" s="7"/>
      <c r="B49" s="7"/>
      <c r="C49" s="7"/>
      <c r="D49" s="7"/>
      <c r="E49" s="10" t="e">
        <f t="shared" ca="1" si="0"/>
        <v>#N/A</v>
      </c>
      <c r="F49" s="14" t="e">
        <f ca="1">IF(E49="","",SUMIFS('Loan EMI Calculator'!$E$32:$E$402,'Loan EMI Calculator'!$C$32:$C$402,"&gt;="&amp;DATE(E49,1,1),'Loan EMI Calculator'!$C$32:$C$402,"&lt;="&amp;DATE(E49,12,31)))</f>
        <v>#N/A</v>
      </c>
      <c r="G49" s="14" t="e">
        <f ca="1">IF(E49="","",SUMIFS('Loan EMI Calculator'!$F$32:$F$402,'Loan EMI Calculator'!$C$32:$C$402,"&gt;="&amp;DATE(E49,1,1),'Loan EMI Calculator'!$C$32:$C$402,"&lt;="&amp;DATE(E49,12,31)))</f>
        <v>#N/A</v>
      </c>
      <c r="H49" s="14" t="e">
        <f ca="1">IF(E49="","",SUMIFS('Loan EMI Calculator'!$G$32:$G$402,'Loan EMI Calculator'!$C$32:$C$402,"&gt;="&amp;DATE(E49,1,1),'Loan EMI Calculator'!$C$32:$C$402,"&lt;="&amp;DATE(E49,12,31)))</f>
        <v>#N/A</v>
      </c>
      <c r="I49" s="14" t="e">
        <f t="shared" ca="1" si="1"/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>
      <c r="A50" s="7"/>
      <c r="B50" s="7"/>
      <c r="C50" s="7"/>
      <c r="D50" s="7"/>
      <c r="E50" s="10" t="e">
        <f t="shared" ca="1" si="0"/>
        <v>#N/A</v>
      </c>
      <c r="F50" s="14" t="e">
        <f ca="1">IF(E50="","",SUMIFS('Loan EMI Calculator'!$E$32:$E$402,'Loan EMI Calculator'!$C$32:$C$402,"&gt;="&amp;DATE(E50,1,1),'Loan EMI Calculator'!$C$32:$C$402,"&lt;="&amp;DATE(E50,12,31)))</f>
        <v>#N/A</v>
      </c>
      <c r="G50" s="14" t="e">
        <f ca="1">IF(E50="","",SUMIFS('Loan EMI Calculator'!$F$32:$F$402,'Loan EMI Calculator'!$C$32:$C$402,"&gt;="&amp;DATE(E50,1,1),'Loan EMI Calculator'!$C$32:$C$402,"&lt;="&amp;DATE(E50,12,31)))</f>
        <v>#N/A</v>
      </c>
      <c r="H50" s="14" t="e">
        <f ca="1">IF(E50="","",SUMIFS('Loan EMI Calculator'!$G$32:$G$402,'Loan EMI Calculator'!$C$32:$C$402,"&gt;="&amp;DATE(E50,1,1),'Loan EMI Calculator'!$C$32:$C$402,"&lt;="&amp;DATE(E50,12,31)))</f>
        <v>#N/A</v>
      </c>
      <c r="I50" s="14" t="e">
        <f t="shared" ca="1" si="1"/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>
      <c r="A51" s="7"/>
      <c r="B51" s="7"/>
      <c r="C51" s="7"/>
      <c r="D51" s="7"/>
      <c r="E51" s="10" t="e">
        <f t="shared" ca="1" si="0"/>
        <v>#N/A</v>
      </c>
      <c r="F51" s="14" t="e">
        <f ca="1">IF(E51="","",SUMIFS('Loan EMI Calculator'!$E$32:$E$402,'Loan EMI Calculator'!$C$32:$C$402,"&gt;="&amp;DATE(E51,1,1),'Loan EMI Calculator'!$C$32:$C$402,"&lt;="&amp;DATE(E51,12,31)))</f>
        <v>#N/A</v>
      </c>
      <c r="G51" s="14" t="e">
        <f ca="1">IF(E51="","",SUMIFS('Loan EMI Calculator'!$F$32:$F$402,'Loan EMI Calculator'!$C$32:$C$402,"&gt;="&amp;DATE(E51,1,1),'Loan EMI Calculator'!$C$32:$C$402,"&lt;="&amp;DATE(E51,12,31)))</f>
        <v>#N/A</v>
      </c>
      <c r="H51" s="14" t="e">
        <f ca="1">IF(E51="","",SUMIFS('Loan EMI Calculator'!$G$32:$G$402,'Loan EMI Calculator'!$C$32:$C$402,"&gt;="&amp;DATE(E51,1,1),'Loan EMI Calculator'!$C$32:$C$402,"&lt;="&amp;DATE(E51,12,31)))</f>
        <v>#N/A</v>
      </c>
      <c r="I51" s="14" t="e">
        <f t="shared" ca="1" si="1"/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>
      <c r="A52" s="7"/>
      <c r="B52" s="7"/>
      <c r="C52" s="7"/>
      <c r="D52" s="7"/>
      <c r="E52" s="10" t="e">
        <f t="shared" ca="1" si="0"/>
        <v>#N/A</v>
      </c>
      <c r="F52" s="14" t="e">
        <f ca="1">IF(E52="","",SUMIFS('Loan EMI Calculator'!$E$32:$E$402,'Loan EMI Calculator'!$C$32:$C$402,"&gt;="&amp;DATE(E52,1,1),'Loan EMI Calculator'!$C$32:$C$402,"&lt;="&amp;DATE(E52,12,31)))</f>
        <v>#N/A</v>
      </c>
      <c r="G52" s="14" t="e">
        <f ca="1">IF(E52="","",SUMIFS('Loan EMI Calculator'!$F$32:$F$402,'Loan EMI Calculator'!$C$32:$C$402,"&gt;="&amp;DATE(E52,1,1),'Loan EMI Calculator'!$C$32:$C$402,"&lt;="&amp;DATE(E52,12,31)))</f>
        <v>#N/A</v>
      </c>
      <c r="H52" s="14" t="e">
        <f ca="1">IF(E52="","",SUMIFS('Loan EMI Calculator'!$G$32:$G$402,'Loan EMI Calculator'!$C$32:$C$402,"&gt;="&amp;DATE(E52,1,1),'Loan EMI Calculator'!$C$32:$C$402,"&lt;="&amp;DATE(E52,12,31)))</f>
        <v>#N/A</v>
      </c>
      <c r="I52" s="14" t="e">
        <f t="shared" ca="1" si="1"/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>
      <c r="A53" s="7"/>
      <c r="B53" s="7"/>
      <c r="C53" s="7"/>
      <c r="D53" s="7"/>
      <c r="E53" s="10" t="e">
        <f t="shared" ca="1" si="0"/>
        <v>#N/A</v>
      </c>
      <c r="F53" s="14" t="e">
        <f ca="1">IF(E53="","",SUMIFS('Loan EMI Calculator'!$E$32:$E$402,'Loan EMI Calculator'!$C$32:$C$402,"&gt;="&amp;DATE(E53,1,1),'Loan EMI Calculator'!$C$32:$C$402,"&lt;="&amp;DATE(E53,12,31)))</f>
        <v>#N/A</v>
      </c>
      <c r="G53" s="14" t="e">
        <f ca="1">IF(E53="","",SUMIFS('Loan EMI Calculator'!$F$32:$F$402,'Loan EMI Calculator'!$C$32:$C$402,"&gt;="&amp;DATE(E53,1,1),'Loan EMI Calculator'!$C$32:$C$402,"&lt;="&amp;DATE(E53,12,31)))</f>
        <v>#N/A</v>
      </c>
      <c r="H53" s="14" t="e">
        <f ca="1">IF(E53="","",SUMIFS('Loan EMI Calculator'!$G$32:$G$402,'Loan EMI Calculator'!$C$32:$C$402,"&gt;="&amp;DATE(E53,1,1),'Loan EMI Calculator'!$C$32:$C$402,"&lt;="&amp;DATE(E53,12,31)))</f>
        <v>#N/A</v>
      </c>
      <c r="I53" s="14" t="e">
        <f t="shared" ca="1" si="1"/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>
      <c r="A54" s="7"/>
      <c r="B54" s="7"/>
      <c r="C54" s="7"/>
      <c r="D54" s="7"/>
      <c r="E54" s="10" t="e">
        <f t="shared" ca="1" si="0"/>
        <v>#N/A</v>
      </c>
      <c r="F54" s="14" t="e">
        <f ca="1">IF(E54="","",SUMIFS('Loan EMI Calculator'!$E$32:$E$402,'Loan EMI Calculator'!$C$32:$C$402,"&gt;="&amp;DATE(E54,1,1),'Loan EMI Calculator'!$C$32:$C$402,"&lt;="&amp;DATE(E54,12,31)))</f>
        <v>#N/A</v>
      </c>
      <c r="G54" s="14" t="e">
        <f ca="1">IF(E54="","",SUMIFS('Loan EMI Calculator'!$F$32:$F$402,'Loan EMI Calculator'!$C$32:$C$402,"&gt;="&amp;DATE(E54,1,1),'Loan EMI Calculator'!$C$32:$C$402,"&lt;="&amp;DATE(E54,12,31)))</f>
        <v>#N/A</v>
      </c>
      <c r="H54" s="14" t="e">
        <f ca="1">IF(E54="","",SUMIFS('Loan EMI Calculator'!$G$32:$G$402,'Loan EMI Calculator'!$C$32:$C$402,"&gt;="&amp;DATE(E54,1,1),'Loan EMI Calculator'!$C$32:$C$402,"&lt;="&amp;DATE(E54,12,31)))</f>
        <v>#N/A</v>
      </c>
      <c r="I54" s="14" t="e">
        <f t="shared" ca="1" si="1"/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>
      <c r="A55" s="7"/>
      <c r="B55" s="7"/>
      <c r="C55" s="7"/>
      <c r="D55" s="7"/>
      <c r="E55" s="10" t="e">
        <f t="shared" ca="1" si="0"/>
        <v>#N/A</v>
      </c>
      <c r="F55" s="14" t="e">
        <f ca="1">IF(E55="","",SUMIFS('Loan EMI Calculator'!$E$32:$E$402,'Loan EMI Calculator'!$C$32:$C$402,"&gt;="&amp;DATE(E55,1,1),'Loan EMI Calculator'!$C$32:$C$402,"&lt;="&amp;DATE(E55,12,31)))</f>
        <v>#N/A</v>
      </c>
      <c r="G55" s="14" t="e">
        <f ca="1">IF(E55="","",SUMIFS('Loan EMI Calculator'!$F$32:$F$402,'Loan EMI Calculator'!$C$32:$C$402,"&gt;="&amp;DATE(E55,1,1),'Loan EMI Calculator'!$C$32:$C$402,"&lt;="&amp;DATE(E55,12,31)))</f>
        <v>#N/A</v>
      </c>
      <c r="H55" s="14" t="e">
        <f ca="1">IF(E55="","",SUMIFS('Loan EMI Calculator'!$G$32:$G$402,'Loan EMI Calculator'!$C$32:$C$402,"&gt;="&amp;DATE(E55,1,1),'Loan EMI Calculator'!$C$32:$C$402,"&lt;="&amp;DATE(E55,12,31)))</f>
        <v>#N/A</v>
      </c>
      <c r="I55" s="14" t="e">
        <f t="shared" ca="1" si="1"/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>
      <c r="A56" s="7"/>
      <c r="B56" s="7"/>
      <c r="C56" s="7"/>
      <c r="D56" s="7"/>
      <c r="E56" s="10" t="e">
        <f t="shared" ca="1" si="0"/>
        <v>#N/A</v>
      </c>
      <c r="F56" s="14" t="e">
        <f ca="1">IF(E56="","",SUMIFS('Loan EMI Calculator'!$E$32:$E$402,'Loan EMI Calculator'!$C$32:$C$402,"&gt;="&amp;DATE(E56,1,1),'Loan EMI Calculator'!$C$32:$C$402,"&lt;="&amp;DATE(E56,12,31)))</f>
        <v>#N/A</v>
      </c>
      <c r="G56" s="14" t="e">
        <f ca="1">IF(E56="","",SUMIFS('Loan EMI Calculator'!$F$32:$F$402,'Loan EMI Calculator'!$C$32:$C$402,"&gt;="&amp;DATE(E56,1,1),'Loan EMI Calculator'!$C$32:$C$402,"&lt;="&amp;DATE(E56,12,31)))</f>
        <v>#N/A</v>
      </c>
      <c r="H56" s="14" t="e">
        <f ca="1">IF(E56="","",SUMIFS('Loan EMI Calculator'!$G$32:$G$402,'Loan EMI Calculator'!$C$32:$C$402,"&gt;="&amp;DATE(E56,1,1),'Loan EMI Calculator'!$C$32:$C$402,"&lt;="&amp;DATE(E56,12,31)))</f>
        <v>#N/A</v>
      </c>
      <c r="I56" s="14" t="e">
        <f t="shared" ca="1" si="1"/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>
      <c r="A57" s="7"/>
      <c r="B57" s="7"/>
      <c r="C57" s="7"/>
      <c r="D57" s="7"/>
      <c r="E57" s="10" t="e">
        <f t="shared" ca="1" si="0"/>
        <v>#N/A</v>
      </c>
      <c r="F57" s="14" t="e">
        <f ca="1">IF(E57="","",SUMIFS('Loan EMI Calculator'!$E$32:$E$402,'Loan EMI Calculator'!$C$32:$C$402,"&gt;="&amp;DATE(E57,1,1),'Loan EMI Calculator'!$C$32:$C$402,"&lt;="&amp;DATE(E57,12,31)))</f>
        <v>#N/A</v>
      </c>
      <c r="G57" s="14" t="e">
        <f ca="1">IF(E57="","",SUMIFS('Loan EMI Calculator'!$F$32:$F$402,'Loan EMI Calculator'!$C$32:$C$402,"&gt;="&amp;DATE(E57,1,1),'Loan EMI Calculator'!$C$32:$C$402,"&lt;="&amp;DATE(E57,12,31)))</f>
        <v>#N/A</v>
      </c>
      <c r="H57" s="14" t="e">
        <f ca="1">IF(E57="","",SUMIFS('Loan EMI Calculator'!$G$32:$G$402,'Loan EMI Calculator'!$C$32:$C$402,"&gt;="&amp;DATE(E57,1,1),'Loan EMI Calculator'!$C$32:$C$402,"&lt;="&amp;DATE(E57,12,31)))</f>
        <v>#N/A</v>
      </c>
      <c r="I57" s="14" t="e">
        <f t="shared" ca="1" si="1"/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>
      <c r="A58" s="7"/>
      <c r="B58" s="7"/>
      <c r="C58" s="7"/>
      <c r="D58" s="7"/>
      <c r="E58" s="10" t="e">
        <f t="shared" ca="1" si="0"/>
        <v>#N/A</v>
      </c>
      <c r="F58" s="14" t="e">
        <f ca="1">IF(E58="","",SUMIFS('Loan EMI Calculator'!$E$32:$E$402,'Loan EMI Calculator'!$C$32:$C$402,"&gt;="&amp;DATE(E58,1,1),'Loan EMI Calculator'!$C$32:$C$402,"&lt;="&amp;DATE(E58,12,31)))</f>
        <v>#N/A</v>
      </c>
      <c r="G58" s="14" t="e">
        <f ca="1">IF(E58="","",SUMIFS('Loan EMI Calculator'!$F$32:$F$402,'Loan EMI Calculator'!$C$32:$C$402,"&gt;="&amp;DATE(E58,1,1),'Loan EMI Calculator'!$C$32:$C$402,"&lt;="&amp;DATE(E58,12,31)))</f>
        <v>#N/A</v>
      </c>
      <c r="H58" s="14" t="e">
        <f ca="1">IF(E58="","",SUMIFS('Loan EMI Calculator'!$G$32:$G$402,'Loan EMI Calculator'!$C$32:$C$402,"&gt;="&amp;DATE(E58,1,1),'Loan EMI Calculator'!$C$32:$C$402,"&lt;="&amp;DATE(E58,12,31)))</f>
        <v>#N/A</v>
      </c>
      <c r="I58" s="14" t="e">
        <f t="shared" ca="1" si="1"/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>
      <c r="A59" s="7"/>
      <c r="B59" s="7"/>
      <c r="C59" s="7"/>
      <c r="D59" s="7"/>
      <c r="E59" s="10" t="e">
        <f t="shared" ca="1" si="0"/>
        <v>#N/A</v>
      </c>
      <c r="F59" s="14" t="e">
        <f ca="1">IF(E59="","",SUMIFS('Loan EMI Calculator'!$E$32:$E$402,'Loan EMI Calculator'!$C$32:$C$402,"&gt;="&amp;DATE(E59,1,1),'Loan EMI Calculator'!$C$32:$C$402,"&lt;="&amp;DATE(E59,12,31)))</f>
        <v>#N/A</v>
      </c>
      <c r="G59" s="14" t="e">
        <f ca="1">IF(E59="","",SUMIFS('Loan EMI Calculator'!$F$32:$F$402,'Loan EMI Calculator'!$C$32:$C$402,"&gt;="&amp;DATE(E59,1,1),'Loan EMI Calculator'!$C$32:$C$402,"&lt;="&amp;DATE(E59,12,31)))</f>
        <v>#N/A</v>
      </c>
      <c r="H59" s="14" t="e">
        <f ca="1">IF(E59="","",SUMIFS('Loan EMI Calculator'!$G$32:$G$402,'Loan EMI Calculator'!$C$32:$C$402,"&gt;="&amp;DATE(E59,1,1),'Loan EMI Calculator'!$C$32:$C$402,"&lt;="&amp;DATE(E59,12,31)))</f>
        <v>#N/A</v>
      </c>
      <c r="I59" s="14" t="e">
        <f t="shared" ca="1" si="1"/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>
      <c r="A60" s="7"/>
      <c r="B60" s="7"/>
      <c r="C60" s="7"/>
      <c r="D60" s="7"/>
      <c r="E60" s="10" t="e">
        <f t="shared" ca="1" si="0"/>
        <v>#N/A</v>
      </c>
      <c r="F60" s="14" t="e">
        <f ca="1">IF(E60="","",SUMIFS('Loan EMI Calculator'!$E$32:$E$402,'Loan EMI Calculator'!$C$32:$C$402,"&gt;="&amp;DATE(E60,1,1),'Loan EMI Calculator'!$C$32:$C$402,"&lt;="&amp;DATE(E60,12,31)))</f>
        <v>#N/A</v>
      </c>
      <c r="G60" s="14" t="e">
        <f ca="1">IF(E60="","",SUMIFS('Loan EMI Calculator'!$F$32:$F$402,'Loan EMI Calculator'!$C$32:$C$402,"&gt;="&amp;DATE(E60,1,1),'Loan EMI Calculator'!$C$32:$C$402,"&lt;="&amp;DATE(E60,12,31)))</f>
        <v>#N/A</v>
      </c>
      <c r="H60" s="14" t="e">
        <f ca="1">IF(E60="","",SUMIFS('Loan EMI Calculator'!$G$32:$G$402,'Loan EMI Calculator'!$C$32:$C$402,"&gt;="&amp;DATE(E60,1,1),'Loan EMI Calculator'!$C$32:$C$402,"&lt;="&amp;DATE(E60,12,31)))</f>
        <v>#N/A</v>
      </c>
      <c r="I60" s="14" t="e">
        <f t="shared" ca="1" si="1"/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>
      <c r="A61" s="7"/>
      <c r="B61" s="7"/>
      <c r="C61" s="7"/>
      <c r="D61" s="7"/>
      <c r="E61" s="10" t="e">
        <f t="shared" ca="1" si="0"/>
        <v>#N/A</v>
      </c>
      <c r="F61" s="14" t="e">
        <f ca="1">IF(E61="","",SUMIFS('Loan EMI Calculator'!$E$32:$E$402,'Loan EMI Calculator'!$C$32:$C$402,"&gt;="&amp;DATE(E61,1,1),'Loan EMI Calculator'!$C$32:$C$402,"&lt;="&amp;DATE(E61,12,31)))</f>
        <v>#N/A</v>
      </c>
      <c r="G61" s="14" t="e">
        <f ca="1">IF(E61="","",SUMIFS('Loan EMI Calculator'!$F$32:$F$402,'Loan EMI Calculator'!$C$32:$C$402,"&gt;="&amp;DATE(E61,1,1),'Loan EMI Calculator'!$C$32:$C$402,"&lt;="&amp;DATE(E61,12,31)))</f>
        <v>#N/A</v>
      </c>
      <c r="H61" s="14" t="e">
        <f ca="1">IF(E61="","",SUMIFS('Loan EMI Calculator'!$G$32:$G$402,'Loan EMI Calculator'!$C$32:$C$402,"&gt;="&amp;DATE(E61,1,1),'Loan EMI Calculator'!$C$32:$C$402,"&lt;="&amp;DATE(E61,12,31)))</f>
        <v>#N/A</v>
      </c>
      <c r="I61" s="14" t="e">
        <f t="shared" ca="1" si="1"/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>
      <c r="A62" s="7"/>
      <c r="B62" s="7"/>
      <c r="C62" s="7"/>
      <c r="D62" s="7"/>
      <c r="E62" s="10" t="e">
        <f t="shared" ca="1" si="0"/>
        <v>#N/A</v>
      </c>
      <c r="F62" s="14" t="e">
        <f ca="1">IF(E62="","",SUMIFS('Loan EMI Calculator'!$E$32:$E$402,'Loan EMI Calculator'!$C$32:$C$402,"&gt;="&amp;DATE(E62,1,1),'Loan EMI Calculator'!$C$32:$C$402,"&lt;="&amp;DATE(E62,12,31)))</f>
        <v>#N/A</v>
      </c>
      <c r="G62" s="14" t="e">
        <f ca="1">IF(E62="","",SUMIFS('Loan EMI Calculator'!$F$32:$F$402,'Loan EMI Calculator'!$C$32:$C$402,"&gt;="&amp;DATE(E62,1,1),'Loan EMI Calculator'!$C$32:$C$402,"&lt;="&amp;DATE(E62,12,31)))</f>
        <v>#N/A</v>
      </c>
      <c r="H62" s="14" t="e">
        <f ca="1">IF(E62="","",SUMIFS('Loan EMI Calculator'!$G$32:$G$402,'Loan EMI Calculator'!$C$32:$C$402,"&gt;="&amp;DATE(E62,1,1),'Loan EMI Calculator'!$C$32:$C$402,"&lt;="&amp;DATE(E62,12,31)))</f>
        <v>#N/A</v>
      </c>
      <c r="I62" s="14" t="e">
        <f t="shared" ca="1" si="1"/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>
      <c r="A63" s="7"/>
      <c r="B63" s="7"/>
      <c r="C63" s="7"/>
      <c r="D63" s="7"/>
      <c r="E63" s="10" t="e">
        <f t="shared" ca="1" si="0"/>
        <v>#N/A</v>
      </c>
      <c r="F63" s="14" t="e">
        <f ca="1">IF(E63="","",SUMIFS('Loan EMI Calculator'!$E$32:$E$402,'Loan EMI Calculator'!$C$32:$C$402,"&gt;="&amp;DATE(E63,1,1),'Loan EMI Calculator'!$C$32:$C$402,"&lt;="&amp;DATE(E63,12,31)))</f>
        <v>#N/A</v>
      </c>
      <c r="G63" s="14" t="e">
        <f ca="1">IF(E63="","",SUMIFS('Loan EMI Calculator'!$F$32:$F$402,'Loan EMI Calculator'!$C$32:$C$402,"&gt;="&amp;DATE(E63,1,1),'Loan EMI Calculator'!$C$32:$C$402,"&lt;="&amp;DATE(E63,12,31)))</f>
        <v>#N/A</v>
      </c>
      <c r="H63" s="14" t="e">
        <f ca="1">IF(E63="","",SUMIFS('Loan EMI Calculator'!$G$32:$G$402,'Loan EMI Calculator'!$C$32:$C$402,"&gt;="&amp;DATE(E63,1,1),'Loan EMI Calculator'!$C$32:$C$402,"&lt;="&amp;DATE(E63,12,31)))</f>
        <v>#N/A</v>
      </c>
      <c r="I63" s="14" t="e">
        <f t="shared" ca="1" si="1"/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>
      <c r="A64" s="7"/>
      <c r="B64" s="7"/>
      <c r="C64" s="7"/>
      <c r="D64" s="7"/>
      <c r="E64" s="10" t="e">
        <f t="shared" ca="1" si="0"/>
        <v>#N/A</v>
      </c>
      <c r="F64" s="14" t="e">
        <f ca="1">IF(E64="","",SUMIFS('Loan EMI Calculator'!$E$32:$E$402,'Loan EMI Calculator'!$C$32:$C$402,"&gt;="&amp;DATE(E64,1,1),'Loan EMI Calculator'!$C$32:$C$402,"&lt;="&amp;DATE(E64,12,31)))</f>
        <v>#N/A</v>
      </c>
      <c r="G64" s="14" t="e">
        <f ca="1">IF(E64="","",SUMIFS('Loan EMI Calculator'!$F$32:$F$402,'Loan EMI Calculator'!$C$32:$C$402,"&gt;="&amp;DATE(E64,1,1),'Loan EMI Calculator'!$C$32:$C$402,"&lt;="&amp;DATE(E64,12,31)))</f>
        <v>#N/A</v>
      </c>
      <c r="H64" s="14" t="e">
        <f ca="1">IF(E64="","",SUMIFS('Loan EMI Calculator'!$G$32:$G$402,'Loan EMI Calculator'!$C$32:$C$402,"&gt;="&amp;DATE(E64,1,1),'Loan EMI Calculator'!$C$32:$C$402,"&lt;="&amp;DATE(E64,12,31)))</f>
        <v>#N/A</v>
      </c>
      <c r="I64" s="14" t="e">
        <f t="shared" ca="1" si="1"/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>
      <c r="A65" s="7"/>
      <c r="B65" s="7"/>
      <c r="C65" s="7"/>
      <c r="D65" s="7"/>
      <c r="E65" s="10" t="e">
        <f t="shared" ca="1" si="0"/>
        <v>#N/A</v>
      </c>
      <c r="F65" s="14" t="e">
        <f ca="1">IF(E65="","",SUMIFS('Loan EMI Calculator'!$E$32:$E$402,'Loan EMI Calculator'!$C$32:$C$402,"&gt;="&amp;DATE(E65,1,1),'Loan EMI Calculator'!$C$32:$C$402,"&lt;="&amp;DATE(E65,12,31)))</f>
        <v>#N/A</v>
      </c>
      <c r="G65" s="14" t="e">
        <f ca="1">IF(E65="","",SUMIFS('Loan EMI Calculator'!$F$32:$F$402,'Loan EMI Calculator'!$C$32:$C$402,"&gt;="&amp;DATE(E65,1,1),'Loan EMI Calculator'!$C$32:$C$402,"&lt;="&amp;DATE(E65,12,31)))</f>
        <v>#N/A</v>
      </c>
      <c r="H65" s="14" t="e">
        <f ca="1">IF(E65="","",SUMIFS('Loan EMI Calculator'!$G$32:$G$402,'Loan EMI Calculator'!$C$32:$C$402,"&gt;="&amp;DATE(E65,1,1),'Loan EMI Calculator'!$C$32:$C$402,"&lt;="&amp;DATE(E65,12,31)))</f>
        <v>#N/A</v>
      </c>
      <c r="I65" s="14" t="e">
        <f t="shared" ca="1" si="1"/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>
      <c r="A66" s="7"/>
      <c r="B66" s="7"/>
      <c r="C66" s="7"/>
      <c r="D66" s="7"/>
      <c r="E66" s="10" t="e">
        <f t="shared" ca="1" si="0"/>
        <v>#N/A</v>
      </c>
      <c r="F66" s="14" t="e">
        <f ca="1">IF(E66="","",SUMIFS('Loan EMI Calculator'!$E$32:$E$402,'Loan EMI Calculator'!$C$32:$C$402,"&gt;="&amp;DATE(E66,1,1),'Loan EMI Calculator'!$C$32:$C$402,"&lt;="&amp;DATE(E66,12,31)))</f>
        <v>#N/A</v>
      </c>
      <c r="G66" s="14" t="e">
        <f ca="1">IF(E66="","",SUMIFS('Loan EMI Calculator'!$F$32:$F$402,'Loan EMI Calculator'!$C$32:$C$402,"&gt;="&amp;DATE(E66,1,1),'Loan EMI Calculator'!$C$32:$C$402,"&lt;="&amp;DATE(E66,12,31)))</f>
        <v>#N/A</v>
      </c>
      <c r="H66" s="14" t="e">
        <f ca="1">IF(E66="","",SUMIFS('Loan EMI Calculator'!$G$32:$G$402,'Loan EMI Calculator'!$C$32:$C$402,"&gt;="&amp;DATE(E66,1,1),'Loan EMI Calculator'!$C$32:$C$402,"&lt;="&amp;DATE(E66,12,31)))</f>
        <v>#N/A</v>
      </c>
      <c r="I66" s="14" t="e">
        <f t="shared" ca="1" si="1"/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>
      <c r="A67" s="7"/>
      <c r="B67" s="7"/>
      <c r="C67" s="7"/>
      <c r="D67" s="7"/>
      <c r="E67" s="10" t="e">
        <f t="shared" ca="1" si="0"/>
        <v>#N/A</v>
      </c>
      <c r="F67" s="14" t="e">
        <f ca="1">IF(E67="","",SUMIFS('Loan EMI Calculator'!$E$32:$E$402,'Loan EMI Calculator'!$C$32:$C$402,"&gt;="&amp;DATE(E67,1,1),'Loan EMI Calculator'!$C$32:$C$402,"&lt;="&amp;DATE(E67,12,31)))</f>
        <v>#N/A</v>
      </c>
      <c r="G67" s="14" t="e">
        <f ca="1">IF(E67="","",SUMIFS('Loan EMI Calculator'!$F$32:$F$402,'Loan EMI Calculator'!$C$32:$C$402,"&gt;="&amp;DATE(E67,1,1),'Loan EMI Calculator'!$C$32:$C$402,"&lt;="&amp;DATE(E67,12,31)))</f>
        <v>#N/A</v>
      </c>
      <c r="H67" s="14" t="e">
        <f ca="1">IF(E67="","",SUMIFS('Loan EMI Calculator'!$G$32:$G$402,'Loan EMI Calculator'!$C$32:$C$402,"&gt;="&amp;DATE(E67,1,1),'Loan EMI Calculator'!$C$32:$C$402,"&lt;="&amp;DATE(E67,12,31)))</f>
        <v>#N/A</v>
      </c>
      <c r="I67" s="14" t="e">
        <f t="shared" ca="1" si="1"/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>
      <c r="A68" s="7"/>
      <c r="B68" s="7"/>
      <c r="C68" s="7"/>
      <c r="D68" s="7"/>
      <c r="E68" s="10" t="e">
        <f t="shared" ref="E68:E131" ca="1" si="2">IF(E67&lt;YEAR($B$9),E67+1,NA())</f>
        <v>#N/A</v>
      </c>
      <c r="F68" s="14" t="e">
        <f ca="1">IF(E68="","",SUMIFS('Loan EMI Calculator'!$E$32:$E$402,'Loan EMI Calculator'!$C$32:$C$402,"&gt;="&amp;DATE(E68,1,1),'Loan EMI Calculator'!$C$32:$C$402,"&lt;="&amp;DATE(E68,12,31)))</f>
        <v>#N/A</v>
      </c>
      <c r="G68" s="14" t="e">
        <f ca="1">IF(E68="","",SUMIFS('Loan EMI Calculator'!$F$32:$F$402,'Loan EMI Calculator'!$C$32:$C$402,"&gt;="&amp;DATE(E68,1,1),'Loan EMI Calculator'!$C$32:$C$402,"&lt;="&amp;DATE(E68,12,31)))</f>
        <v>#N/A</v>
      </c>
      <c r="H68" s="14" t="e">
        <f ca="1">IF(E68="","",SUMIFS('Loan EMI Calculator'!$G$32:$G$402,'Loan EMI Calculator'!$C$32:$C$402,"&gt;="&amp;DATE(E68,1,1),'Loan EMI Calculator'!$C$32:$C$402,"&lt;="&amp;DATE(E68,12,31)))</f>
        <v>#N/A</v>
      </c>
      <c r="I68" s="14" t="e">
        <f t="shared" ref="I68:I131" ca="1" si="3">IF(E68="","",IF(ROUND(I67,0)-ROUND((F68+H68),0)=0,0,I67-(F68+H68)))</f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>
      <c r="A69" s="7"/>
      <c r="B69" s="7"/>
      <c r="C69" s="7"/>
      <c r="D69" s="7"/>
      <c r="E69" s="10" t="e">
        <f t="shared" ca="1" si="2"/>
        <v>#N/A</v>
      </c>
      <c r="F69" s="14" t="e">
        <f ca="1">IF(E69="","",SUMIFS('Loan EMI Calculator'!$E$32:$E$402,'Loan EMI Calculator'!$C$32:$C$402,"&gt;="&amp;DATE(E69,1,1),'Loan EMI Calculator'!$C$32:$C$402,"&lt;="&amp;DATE(E69,12,31)))</f>
        <v>#N/A</v>
      </c>
      <c r="G69" s="14" t="e">
        <f ca="1">IF(E69="","",SUMIFS('Loan EMI Calculator'!$F$32:$F$402,'Loan EMI Calculator'!$C$32:$C$402,"&gt;="&amp;DATE(E69,1,1),'Loan EMI Calculator'!$C$32:$C$402,"&lt;="&amp;DATE(E69,12,31)))</f>
        <v>#N/A</v>
      </c>
      <c r="H69" s="14" t="e">
        <f ca="1">IF(E69="","",SUMIFS('Loan EMI Calculator'!$G$32:$G$402,'Loan EMI Calculator'!$C$32:$C$402,"&gt;="&amp;DATE(E69,1,1),'Loan EMI Calculator'!$C$32:$C$402,"&lt;="&amp;DATE(E69,12,31)))</f>
        <v>#N/A</v>
      </c>
      <c r="I69" s="14" t="e">
        <f t="shared" ca="1" si="3"/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>
      <c r="A70" s="7"/>
      <c r="B70" s="7"/>
      <c r="C70" s="7"/>
      <c r="D70" s="7"/>
      <c r="E70" s="10" t="e">
        <f t="shared" ca="1" si="2"/>
        <v>#N/A</v>
      </c>
      <c r="F70" s="14" t="e">
        <f ca="1">IF(E70="","",SUMIFS('Loan EMI Calculator'!$E$32:$E$402,'Loan EMI Calculator'!$C$32:$C$402,"&gt;="&amp;DATE(E70,1,1),'Loan EMI Calculator'!$C$32:$C$402,"&lt;="&amp;DATE(E70,12,31)))</f>
        <v>#N/A</v>
      </c>
      <c r="G70" s="14" t="e">
        <f ca="1">IF(E70="","",SUMIFS('Loan EMI Calculator'!$F$32:$F$402,'Loan EMI Calculator'!$C$32:$C$402,"&gt;="&amp;DATE(E70,1,1),'Loan EMI Calculator'!$C$32:$C$402,"&lt;="&amp;DATE(E70,12,31)))</f>
        <v>#N/A</v>
      </c>
      <c r="H70" s="14" t="e">
        <f ca="1">IF(E70="","",SUMIFS('Loan EMI Calculator'!$G$32:$G$402,'Loan EMI Calculator'!$C$32:$C$402,"&gt;="&amp;DATE(E70,1,1),'Loan EMI Calculator'!$C$32:$C$402,"&lt;="&amp;DATE(E70,12,31)))</f>
        <v>#N/A</v>
      </c>
      <c r="I70" s="14" t="e">
        <f t="shared" ca="1" si="3"/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>
      <c r="A71" s="7"/>
      <c r="B71" s="7"/>
      <c r="C71" s="7"/>
      <c r="D71" s="7"/>
      <c r="E71" s="10" t="e">
        <f t="shared" ca="1" si="2"/>
        <v>#N/A</v>
      </c>
      <c r="F71" s="14" t="e">
        <f ca="1">IF(E71="","",SUMIFS('Loan EMI Calculator'!$E$32:$E$402,'Loan EMI Calculator'!$C$32:$C$402,"&gt;="&amp;DATE(E71,1,1),'Loan EMI Calculator'!$C$32:$C$402,"&lt;="&amp;DATE(E71,12,31)))</f>
        <v>#N/A</v>
      </c>
      <c r="G71" s="14" t="e">
        <f ca="1">IF(E71="","",SUMIFS('Loan EMI Calculator'!$F$32:$F$402,'Loan EMI Calculator'!$C$32:$C$402,"&gt;="&amp;DATE(E71,1,1),'Loan EMI Calculator'!$C$32:$C$402,"&lt;="&amp;DATE(E71,12,31)))</f>
        <v>#N/A</v>
      </c>
      <c r="H71" s="14" t="e">
        <f ca="1">IF(E71="","",SUMIFS('Loan EMI Calculator'!$G$32:$G$402,'Loan EMI Calculator'!$C$32:$C$402,"&gt;="&amp;DATE(E71,1,1),'Loan EMI Calculator'!$C$32:$C$402,"&lt;="&amp;DATE(E71,12,31)))</f>
        <v>#N/A</v>
      </c>
      <c r="I71" s="14" t="e">
        <f t="shared" ca="1" si="3"/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>
      <c r="A72" s="7"/>
      <c r="B72" s="7"/>
      <c r="C72" s="7"/>
      <c r="D72" s="7"/>
      <c r="E72" s="10" t="e">
        <f t="shared" ca="1" si="2"/>
        <v>#N/A</v>
      </c>
      <c r="F72" s="14" t="e">
        <f ca="1">IF(E72="","",SUMIFS('Loan EMI Calculator'!$E$32:$E$402,'Loan EMI Calculator'!$C$32:$C$402,"&gt;="&amp;DATE(E72,1,1),'Loan EMI Calculator'!$C$32:$C$402,"&lt;="&amp;DATE(E72,12,31)))</f>
        <v>#N/A</v>
      </c>
      <c r="G72" s="14" t="e">
        <f ca="1">IF(E72="","",SUMIFS('Loan EMI Calculator'!$F$32:$F$402,'Loan EMI Calculator'!$C$32:$C$402,"&gt;="&amp;DATE(E72,1,1),'Loan EMI Calculator'!$C$32:$C$402,"&lt;="&amp;DATE(E72,12,31)))</f>
        <v>#N/A</v>
      </c>
      <c r="H72" s="14" t="e">
        <f ca="1">IF(E72="","",SUMIFS('Loan EMI Calculator'!$G$32:$G$402,'Loan EMI Calculator'!$C$32:$C$402,"&gt;="&amp;DATE(E72,1,1),'Loan EMI Calculator'!$C$32:$C$402,"&lt;="&amp;DATE(E72,12,31)))</f>
        <v>#N/A</v>
      </c>
      <c r="I72" s="14" t="e">
        <f t="shared" ca="1" si="3"/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>
      <c r="A73" s="7"/>
      <c r="B73" s="7"/>
      <c r="C73" s="7"/>
      <c r="D73" s="7"/>
      <c r="E73" s="10" t="e">
        <f t="shared" ca="1" si="2"/>
        <v>#N/A</v>
      </c>
      <c r="F73" s="14" t="e">
        <f ca="1">IF(E73="","",SUMIFS('Loan EMI Calculator'!$E$32:$E$402,'Loan EMI Calculator'!$C$32:$C$402,"&gt;="&amp;DATE(E73,1,1),'Loan EMI Calculator'!$C$32:$C$402,"&lt;="&amp;DATE(E73,12,31)))</f>
        <v>#N/A</v>
      </c>
      <c r="G73" s="14" t="e">
        <f ca="1">IF(E73="","",SUMIFS('Loan EMI Calculator'!$F$32:$F$402,'Loan EMI Calculator'!$C$32:$C$402,"&gt;="&amp;DATE(E73,1,1),'Loan EMI Calculator'!$C$32:$C$402,"&lt;="&amp;DATE(E73,12,31)))</f>
        <v>#N/A</v>
      </c>
      <c r="H73" s="14" t="e">
        <f ca="1">IF(E73="","",SUMIFS('Loan EMI Calculator'!$G$32:$G$402,'Loan EMI Calculator'!$C$32:$C$402,"&gt;="&amp;DATE(E73,1,1),'Loan EMI Calculator'!$C$32:$C$402,"&lt;="&amp;DATE(E73,12,31)))</f>
        <v>#N/A</v>
      </c>
      <c r="I73" s="14" t="e">
        <f t="shared" ca="1" si="3"/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>
      <c r="A74" s="7"/>
      <c r="B74" s="7"/>
      <c r="C74" s="7"/>
      <c r="D74" s="7"/>
      <c r="E74" s="10" t="e">
        <f t="shared" ca="1" si="2"/>
        <v>#N/A</v>
      </c>
      <c r="F74" s="14" t="e">
        <f ca="1">IF(E74="","",SUMIFS('Loan EMI Calculator'!$E$32:$E$402,'Loan EMI Calculator'!$C$32:$C$402,"&gt;="&amp;DATE(E74,1,1),'Loan EMI Calculator'!$C$32:$C$402,"&lt;="&amp;DATE(E74,12,31)))</f>
        <v>#N/A</v>
      </c>
      <c r="G74" s="14" t="e">
        <f ca="1">IF(E74="","",SUMIFS('Loan EMI Calculator'!$F$32:$F$402,'Loan EMI Calculator'!$C$32:$C$402,"&gt;="&amp;DATE(E74,1,1),'Loan EMI Calculator'!$C$32:$C$402,"&lt;="&amp;DATE(E74,12,31)))</f>
        <v>#N/A</v>
      </c>
      <c r="H74" s="14" t="e">
        <f ca="1">IF(E74="","",SUMIFS('Loan EMI Calculator'!$G$32:$G$402,'Loan EMI Calculator'!$C$32:$C$402,"&gt;="&amp;DATE(E74,1,1),'Loan EMI Calculator'!$C$32:$C$402,"&lt;="&amp;DATE(E74,12,31)))</f>
        <v>#N/A</v>
      </c>
      <c r="I74" s="14" t="e">
        <f t="shared" ca="1" si="3"/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>
      <c r="A75" s="7"/>
      <c r="B75" s="7"/>
      <c r="C75" s="7"/>
      <c r="D75" s="7"/>
      <c r="E75" s="10" t="e">
        <f t="shared" ca="1" si="2"/>
        <v>#N/A</v>
      </c>
      <c r="F75" s="14" t="e">
        <f ca="1">IF(E75="","",SUMIFS('Loan EMI Calculator'!$E$32:$E$402,'Loan EMI Calculator'!$C$32:$C$402,"&gt;="&amp;DATE(E75,1,1),'Loan EMI Calculator'!$C$32:$C$402,"&lt;="&amp;DATE(E75,12,31)))</f>
        <v>#N/A</v>
      </c>
      <c r="G75" s="14" t="e">
        <f ca="1">IF(E75="","",SUMIFS('Loan EMI Calculator'!$F$32:$F$402,'Loan EMI Calculator'!$C$32:$C$402,"&gt;="&amp;DATE(E75,1,1),'Loan EMI Calculator'!$C$32:$C$402,"&lt;="&amp;DATE(E75,12,31)))</f>
        <v>#N/A</v>
      </c>
      <c r="H75" s="14" t="e">
        <f ca="1">IF(E75="","",SUMIFS('Loan EMI Calculator'!$G$32:$G$402,'Loan EMI Calculator'!$C$32:$C$402,"&gt;="&amp;DATE(E75,1,1),'Loan EMI Calculator'!$C$32:$C$402,"&lt;="&amp;DATE(E75,12,31)))</f>
        <v>#N/A</v>
      </c>
      <c r="I75" s="14" t="e">
        <f t="shared" ca="1" si="3"/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>
      <c r="A76" s="7"/>
      <c r="B76" s="7"/>
      <c r="C76" s="7"/>
      <c r="D76" s="7"/>
      <c r="E76" s="10" t="e">
        <f t="shared" ca="1" si="2"/>
        <v>#N/A</v>
      </c>
      <c r="F76" s="14" t="e">
        <f ca="1">IF(E76="","",SUMIFS('Loan EMI Calculator'!$E$32:$E$402,'Loan EMI Calculator'!$C$32:$C$402,"&gt;="&amp;DATE(E76,1,1),'Loan EMI Calculator'!$C$32:$C$402,"&lt;="&amp;DATE(E76,12,31)))</f>
        <v>#N/A</v>
      </c>
      <c r="G76" s="14" t="e">
        <f ca="1">IF(E76="","",SUMIFS('Loan EMI Calculator'!$F$32:$F$402,'Loan EMI Calculator'!$C$32:$C$402,"&gt;="&amp;DATE(E76,1,1),'Loan EMI Calculator'!$C$32:$C$402,"&lt;="&amp;DATE(E76,12,31)))</f>
        <v>#N/A</v>
      </c>
      <c r="H76" s="14" t="e">
        <f ca="1">IF(E76="","",SUMIFS('Loan EMI Calculator'!$G$32:$G$402,'Loan EMI Calculator'!$C$32:$C$402,"&gt;="&amp;DATE(E76,1,1),'Loan EMI Calculator'!$C$32:$C$402,"&lt;="&amp;DATE(E76,12,31)))</f>
        <v>#N/A</v>
      </c>
      <c r="I76" s="14" t="e">
        <f t="shared" ca="1" si="3"/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>
      <c r="A77" s="7"/>
      <c r="B77" s="7"/>
      <c r="C77" s="7"/>
      <c r="D77" s="7"/>
      <c r="E77" s="10" t="e">
        <f t="shared" ca="1" si="2"/>
        <v>#N/A</v>
      </c>
      <c r="F77" s="14" t="e">
        <f ca="1">IF(E77="","",SUMIFS('Loan EMI Calculator'!$E$32:$E$402,'Loan EMI Calculator'!$C$32:$C$402,"&gt;="&amp;DATE(E77,1,1),'Loan EMI Calculator'!$C$32:$C$402,"&lt;="&amp;DATE(E77,12,31)))</f>
        <v>#N/A</v>
      </c>
      <c r="G77" s="14" t="e">
        <f ca="1">IF(E77="","",SUMIFS('Loan EMI Calculator'!$F$32:$F$402,'Loan EMI Calculator'!$C$32:$C$402,"&gt;="&amp;DATE(E77,1,1),'Loan EMI Calculator'!$C$32:$C$402,"&lt;="&amp;DATE(E77,12,31)))</f>
        <v>#N/A</v>
      </c>
      <c r="H77" s="14" t="e">
        <f ca="1">IF(E77="","",SUMIFS('Loan EMI Calculator'!$G$32:$G$402,'Loan EMI Calculator'!$C$32:$C$402,"&gt;="&amp;DATE(E77,1,1),'Loan EMI Calculator'!$C$32:$C$402,"&lt;="&amp;DATE(E77,12,31)))</f>
        <v>#N/A</v>
      </c>
      <c r="I77" s="14" t="e">
        <f t="shared" ca="1" si="3"/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>
      <c r="A78" s="7"/>
      <c r="B78" s="7"/>
      <c r="C78" s="7"/>
      <c r="D78" s="7"/>
      <c r="E78" s="10" t="e">
        <f t="shared" ca="1" si="2"/>
        <v>#N/A</v>
      </c>
      <c r="F78" s="14" t="e">
        <f ca="1">IF(E78="","",SUMIFS('Loan EMI Calculator'!$E$32:$E$402,'Loan EMI Calculator'!$C$32:$C$402,"&gt;="&amp;DATE(E78,1,1),'Loan EMI Calculator'!$C$32:$C$402,"&lt;="&amp;DATE(E78,12,31)))</f>
        <v>#N/A</v>
      </c>
      <c r="G78" s="14" t="e">
        <f ca="1">IF(E78="","",SUMIFS('Loan EMI Calculator'!$F$32:$F$402,'Loan EMI Calculator'!$C$32:$C$402,"&gt;="&amp;DATE(E78,1,1),'Loan EMI Calculator'!$C$32:$C$402,"&lt;="&amp;DATE(E78,12,31)))</f>
        <v>#N/A</v>
      </c>
      <c r="H78" s="14" t="e">
        <f ca="1">IF(E78="","",SUMIFS('Loan EMI Calculator'!$G$32:$G$402,'Loan EMI Calculator'!$C$32:$C$402,"&gt;="&amp;DATE(E78,1,1),'Loan EMI Calculator'!$C$32:$C$402,"&lt;="&amp;DATE(E78,12,31)))</f>
        <v>#N/A</v>
      </c>
      <c r="I78" s="14" t="e">
        <f t="shared" ca="1" si="3"/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>
      <c r="A79" s="7"/>
      <c r="B79" s="7"/>
      <c r="C79" s="7"/>
      <c r="D79" s="7"/>
      <c r="E79" s="10" t="e">
        <f t="shared" ca="1" si="2"/>
        <v>#N/A</v>
      </c>
      <c r="F79" s="14" t="e">
        <f ca="1">IF(E79="","",SUMIFS('Loan EMI Calculator'!$E$32:$E$402,'Loan EMI Calculator'!$C$32:$C$402,"&gt;="&amp;DATE(E79,1,1),'Loan EMI Calculator'!$C$32:$C$402,"&lt;="&amp;DATE(E79,12,31)))</f>
        <v>#N/A</v>
      </c>
      <c r="G79" s="14" t="e">
        <f ca="1">IF(E79="","",SUMIFS('Loan EMI Calculator'!$F$32:$F$402,'Loan EMI Calculator'!$C$32:$C$402,"&gt;="&amp;DATE(E79,1,1),'Loan EMI Calculator'!$C$32:$C$402,"&lt;="&amp;DATE(E79,12,31)))</f>
        <v>#N/A</v>
      </c>
      <c r="H79" s="14" t="e">
        <f ca="1">IF(E79="","",SUMIFS('Loan EMI Calculator'!$G$32:$G$402,'Loan EMI Calculator'!$C$32:$C$402,"&gt;="&amp;DATE(E79,1,1),'Loan EMI Calculator'!$C$32:$C$402,"&lt;="&amp;DATE(E79,12,31)))</f>
        <v>#N/A</v>
      </c>
      <c r="I79" s="14" t="e">
        <f t="shared" ca="1" si="3"/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>
      <c r="A80" s="7"/>
      <c r="B80" s="7"/>
      <c r="C80" s="7"/>
      <c r="D80" s="7"/>
      <c r="E80" s="10" t="e">
        <f t="shared" ca="1" si="2"/>
        <v>#N/A</v>
      </c>
      <c r="F80" s="14" t="e">
        <f ca="1">IF(E80="","",SUMIFS('Loan EMI Calculator'!$E$32:$E$402,'Loan EMI Calculator'!$C$32:$C$402,"&gt;="&amp;DATE(E80,1,1),'Loan EMI Calculator'!$C$32:$C$402,"&lt;="&amp;DATE(E80,12,31)))</f>
        <v>#N/A</v>
      </c>
      <c r="G80" s="14" t="e">
        <f ca="1">IF(E80="","",SUMIFS('Loan EMI Calculator'!$F$32:$F$402,'Loan EMI Calculator'!$C$32:$C$402,"&gt;="&amp;DATE(E80,1,1),'Loan EMI Calculator'!$C$32:$C$402,"&lt;="&amp;DATE(E80,12,31)))</f>
        <v>#N/A</v>
      </c>
      <c r="H80" s="14" t="e">
        <f ca="1">IF(E80="","",SUMIFS('Loan EMI Calculator'!$G$32:$G$402,'Loan EMI Calculator'!$C$32:$C$402,"&gt;="&amp;DATE(E80,1,1),'Loan EMI Calculator'!$C$32:$C$402,"&lt;="&amp;DATE(E80,12,31)))</f>
        <v>#N/A</v>
      </c>
      <c r="I80" s="14" t="e">
        <f t="shared" ca="1" si="3"/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>
      <c r="A81" s="7"/>
      <c r="B81" s="7"/>
      <c r="C81" s="7"/>
      <c r="D81" s="7"/>
      <c r="E81" s="10" t="e">
        <f t="shared" ca="1" si="2"/>
        <v>#N/A</v>
      </c>
      <c r="F81" s="14" t="e">
        <f ca="1">IF(E81="","",SUMIFS('Loan EMI Calculator'!$E$32:$E$402,'Loan EMI Calculator'!$C$32:$C$402,"&gt;="&amp;DATE(E81,1,1),'Loan EMI Calculator'!$C$32:$C$402,"&lt;="&amp;DATE(E81,12,31)))</f>
        <v>#N/A</v>
      </c>
      <c r="G81" s="14" t="e">
        <f ca="1">IF(E81="","",SUMIFS('Loan EMI Calculator'!$F$32:$F$402,'Loan EMI Calculator'!$C$32:$C$402,"&gt;="&amp;DATE(E81,1,1),'Loan EMI Calculator'!$C$32:$C$402,"&lt;="&amp;DATE(E81,12,31)))</f>
        <v>#N/A</v>
      </c>
      <c r="H81" s="14" t="e">
        <f ca="1">IF(E81="","",SUMIFS('Loan EMI Calculator'!$G$32:$G$402,'Loan EMI Calculator'!$C$32:$C$402,"&gt;="&amp;DATE(E81,1,1),'Loan EMI Calculator'!$C$32:$C$402,"&lt;="&amp;DATE(E81,12,31)))</f>
        <v>#N/A</v>
      </c>
      <c r="I81" s="14" t="e">
        <f t="shared" ca="1" si="3"/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>
      <c r="A82" s="7"/>
      <c r="B82" s="7"/>
      <c r="C82" s="7"/>
      <c r="D82" s="7"/>
      <c r="E82" s="10" t="e">
        <f t="shared" ca="1" si="2"/>
        <v>#N/A</v>
      </c>
      <c r="F82" s="14" t="e">
        <f ca="1">IF(E82="","",SUMIFS('Loan EMI Calculator'!$E$32:$E$402,'Loan EMI Calculator'!$C$32:$C$402,"&gt;="&amp;DATE(E82,1,1),'Loan EMI Calculator'!$C$32:$C$402,"&lt;="&amp;DATE(E82,12,31)))</f>
        <v>#N/A</v>
      </c>
      <c r="G82" s="14" t="e">
        <f ca="1">IF(E82="","",SUMIFS('Loan EMI Calculator'!$F$32:$F$402,'Loan EMI Calculator'!$C$32:$C$402,"&gt;="&amp;DATE(E82,1,1),'Loan EMI Calculator'!$C$32:$C$402,"&lt;="&amp;DATE(E82,12,31)))</f>
        <v>#N/A</v>
      </c>
      <c r="H82" s="14" t="e">
        <f ca="1">IF(E82="","",SUMIFS('Loan EMI Calculator'!$G$32:$G$402,'Loan EMI Calculator'!$C$32:$C$402,"&gt;="&amp;DATE(E82,1,1),'Loan EMI Calculator'!$C$32:$C$402,"&lt;="&amp;DATE(E82,12,31)))</f>
        <v>#N/A</v>
      </c>
      <c r="I82" s="14" t="e">
        <f t="shared" ca="1" si="3"/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>
      <c r="A83" s="7"/>
      <c r="B83" s="7"/>
      <c r="C83" s="7"/>
      <c r="D83" s="7"/>
      <c r="E83" s="10" t="e">
        <f t="shared" ca="1" si="2"/>
        <v>#N/A</v>
      </c>
      <c r="F83" s="14" t="e">
        <f ca="1">IF(E83="","",SUMIFS('Loan EMI Calculator'!$E$32:$E$402,'Loan EMI Calculator'!$C$32:$C$402,"&gt;="&amp;DATE(E83,1,1),'Loan EMI Calculator'!$C$32:$C$402,"&lt;="&amp;DATE(E83,12,31)))</f>
        <v>#N/A</v>
      </c>
      <c r="G83" s="14" t="e">
        <f ca="1">IF(E83="","",SUMIFS('Loan EMI Calculator'!$F$32:$F$402,'Loan EMI Calculator'!$C$32:$C$402,"&gt;="&amp;DATE(E83,1,1),'Loan EMI Calculator'!$C$32:$C$402,"&lt;="&amp;DATE(E83,12,31)))</f>
        <v>#N/A</v>
      </c>
      <c r="H83" s="14" t="e">
        <f ca="1">IF(E83="","",SUMIFS('Loan EMI Calculator'!$G$32:$G$402,'Loan EMI Calculator'!$C$32:$C$402,"&gt;="&amp;DATE(E83,1,1),'Loan EMI Calculator'!$C$32:$C$402,"&lt;="&amp;DATE(E83,12,31)))</f>
        <v>#N/A</v>
      </c>
      <c r="I83" s="14" t="e">
        <f t="shared" ca="1" si="3"/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>
      <c r="A84" s="7"/>
      <c r="B84" s="7"/>
      <c r="C84" s="7"/>
      <c r="D84" s="7"/>
      <c r="E84" s="10" t="e">
        <f t="shared" ca="1" si="2"/>
        <v>#N/A</v>
      </c>
      <c r="F84" s="14" t="e">
        <f ca="1">IF(E84="","",SUMIFS('Loan EMI Calculator'!$E$32:$E$402,'Loan EMI Calculator'!$C$32:$C$402,"&gt;="&amp;DATE(E84,1,1),'Loan EMI Calculator'!$C$32:$C$402,"&lt;="&amp;DATE(E84,12,31)))</f>
        <v>#N/A</v>
      </c>
      <c r="G84" s="14" t="e">
        <f ca="1">IF(E84="","",SUMIFS('Loan EMI Calculator'!$F$32:$F$402,'Loan EMI Calculator'!$C$32:$C$402,"&gt;="&amp;DATE(E84,1,1),'Loan EMI Calculator'!$C$32:$C$402,"&lt;="&amp;DATE(E84,12,31)))</f>
        <v>#N/A</v>
      </c>
      <c r="H84" s="14" t="e">
        <f ca="1">IF(E84="","",SUMIFS('Loan EMI Calculator'!$G$32:$G$402,'Loan EMI Calculator'!$C$32:$C$402,"&gt;="&amp;DATE(E84,1,1),'Loan EMI Calculator'!$C$32:$C$402,"&lt;="&amp;DATE(E84,12,31)))</f>
        <v>#N/A</v>
      </c>
      <c r="I84" s="14" t="e">
        <f t="shared" ca="1" si="3"/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>
      <c r="A85" s="7"/>
      <c r="B85" s="7"/>
      <c r="C85" s="7"/>
      <c r="D85" s="7"/>
      <c r="E85" s="10" t="e">
        <f t="shared" ca="1" si="2"/>
        <v>#N/A</v>
      </c>
      <c r="F85" s="14" t="e">
        <f ca="1">IF(E85="","",SUMIFS('Loan EMI Calculator'!$E$32:$E$402,'Loan EMI Calculator'!$C$32:$C$402,"&gt;="&amp;DATE(E85,1,1),'Loan EMI Calculator'!$C$32:$C$402,"&lt;="&amp;DATE(E85,12,31)))</f>
        <v>#N/A</v>
      </c>
      <c r="G85" s="14" t="e">
        <f ca="1">IF(E85="","",SUMIFS('Loan EMI Calculator'!$F$32:$F$402,'Loan EMI Calculator'!$C$32:$C$402,"&gt;="&amp;DATE(E85,1,1),'Loan EMI Calculator'!$C$32:$C$402,"&lt;="&amp;DATE(E85,12,31)))</f>
        <v>#N/A</v>
      </c>
      <c r="H85" s="14" t="e">
        <f ca="1">IF(E85="","",SUMIFS('Loan EMI Calculator'!$G$32:$G$402,'Loan EMI Calculator'!$C$32:$C$402,"&gt;="&amp;DATE(E85,1,1),'Loan EMI Calculator'!$C$32:$C$402,"&lt;="&amp;DATE(E85,12,31)))</f>
        <v>#N/A</v>
      </c>
      <c r="I85" s="14" t="e">
        <f t="shared" ca="1" si="3"/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>
      <c r="A86" s="7"/>
      <c r="B86" s="7"/>
      <c r="C86" s="7"/>
      <c r="D86" s="7"/>
      <c r="E86" s="10" t="e">
        <f t="shared" ca="1" si="2"/>
        <v>#N/A</v>
      </c>
      <c r="F86" s="14" t="e">
        <f ca="1">IF(E86="","",SUMIFS('Loan EMI Calculator'!$E$32:$E$402,'Loan EMI Calculator'!$C$32:$C$402,"&gt;="&amp;DATE(E86,1,1),'Loan EMI Calculator'!$C$32:$C$402,"&lt;="&amp;DATE(E86,12,31)))</f>
        <v>#N/A</v>
      </c>
      <c r="G86" s="14" t="e">
        <f ca="1">IF(E86="","",SUMIFS('Loan EMI Calculator'!$F$32:$F$402,'Loan EMI Calculator'!$C$32:$C$402,"&gt;="&amp;DATE(E86,1,1),'Loan EMI Calculator'!$C$32:$C$402,"&lt;="&amp;DATE(E86,12,31)))</f>
        <v>#N/A</v>
      </c>
      <c r="H86" s="14" t="e">
        <f ca="1">IF(E86="","",SUMIFS('Loan EMI Calculator'!$G$32:$G$402,'Loan EMI Calculator'!$C$32:$C$402,"&gt;="&amp;DATE(E86,1,1),'Loan EMI Calculator'!$C$32:$C$402,"&lt;="&amp;DATE(E86,12,31)))</f>
        <v>#N/A</v>
      </c>
      <c r="I86" s="14" t="e">
        <f t="shared" ca="1" si="3"/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>
      <c r="A87" s="7"/>
      <c r="B87" s="7"/>
      <c r="C87" s="7"/>
      <c r="D87" s="7"/>
      <c r="E87" s="10" t="e">
        <f t="shared" ca="1" si="2"/>
        <v>#N/A</v>
      </c>
      <c r="F87" s="14" t="e">
        <f ca="1">IF(E87="","",SUMIFS('Loan EMI Calculator'!$E$32:$E$402,'Loan EMI Calculator'!$C$32:$C$402,"&gt;="&amp;DATE(E87,1,1),'Loan EMI Calculator'!$C$32:$C$402,"&lt;="&amp;DATE(E87,12,31)))</f>
        <v>#N/A</v>
      </c>
      <c r="G87" s="14" t="e">
        <f ca="1">IF(E87="","",SUMIFS('Loan EMI Calculator'!$F$32:$F$402,'Loan EMI Calculator'!$C$32:$C$402,"&gt;="&amp;DATE(E87,1,1),'Loan EMI Calculator'!$C$32:$C$402,"&lt;="&amp;DATE(E87,12,31)))</f>
        <v>#N/A</v>
      </c>
      <c r="H87" s="14" t="e">
        <f ca="1">IF(E87="","",SUMIFS('Loan EMI Calculator'!$G$32:$G$402,'Loan EMI Calculator'!$C$32:$C$402,"&gt;="&amp;DATE(E87,1,1),'Loan EMI Calculator'!$C$32:$C$402,"&lt;="&amp;DATE(E87,12,31)))</f>
        <v>#N/A</v>
      </c>
      <c r="I87" s="14" t="e">
        <f t="shared" ca="1" si="3"/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>
      <c r="A88" s="7"/>
      <c r="B88" s="7"/>
      <c r="C88" s="7"/>
      <c r="D88" s="7"/>
      <c r="E88" s="10" t="e">
        <f t="shared" ca="1" si="2"/>
        <v>#N/A</v>
      </c>
      <c r="F88" s="14" t="e">
        <f ca="1">IF(E88="","",SUMIFS('Loan EMI Calculator'!$E$32:$E$402,'Loan EMI Calculator'!$C$32:$C$402,"&gt;="&amp;DATE(E88,1,1),'Loan EMI Calculator'!$C$32:$C$402,"&lt;="&amp;DATE(E88,12,31)))</f>
        <v>#N/A</v>
      </c>
      <c r="G88" s="14" t="e">
        <f ca="1">IF(E88="","",SUMIFS('Loan EMI Calculator'!$F$32:$F$402,'Loan EMI Calculator'!$C$32:$C$402,"&gt;="&amp;DATE(E88,1,1),'Loan EMI Calculator'!$C$32:$C$402,"&lt;="&amp;DATE(E88,12,31)))</f>
        <v>#N/A</v>
      </c>
      <c r="H88" s="14" t="e">
        <f ca="1">IF(E88="","",SUMIFS('Loan EMI Calculator'!$G$32:$G$402,'Loan EMI Calculator'!$C$32:$C$402,"&gt;="&amp;DATE(E88,1,1),'Loan EMI Calculator'!$C$32:$C$402,"&lt;="&amp;DATE(E88,12,31)))</f>
        <v>#N/A</v>
      </c>
      <c r="I88" s="14" t="e">
        <f t="shared" ca="1" si="3"/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>
      <c r="A89" s="7"/>
      <c r="B89" s="7"/>
      <c r="C89" s="7"/>
      <c r="D89" s="7"/>
      <c r="E89" s="10" t="e">
        <f t="shared" ca="1" si="2"/>
        <v>#N/A</v>
      </c>
      <c r="F89" s="14" t="e">
        <f ca="1">IF(E89="","",SUMIFS('Loan EMI Calculator'!$E$32:$E$402,'Loan EMI Calculator'!$C$32:$C$402,"&gt;="&amp;DATE(E89,1,1),'Loan EMI Calculator'!$C$32:$C$402,"&lt;="&amp;DATE(E89,12,31)))</f>
        <v>#N/A</v>
      </c>
      <c r="G89" s="14" t="e">
        <f ca="1">IF(E89="","",SUMIFS('Loan EMI Calculator'!$F$32:$F$402,'Loan EMI Calculator'!$C$32:$C$402,"&gt;="&amp;DATE(E89,1,1),'Loan EMI Calculator'!$C$32:$C$402,"&lt;="&amp;DATE(E89,12,31)))</f>
        <v>#N/A</v>
      </c>
      <c r="H89" s="14" t="e">
        <f ca="1">IF(E89="","",SUMIFS('Loan EMI Calculator'!$G$32:$G$402,'Loan EMI Calculator'!$C$32:$C$402,"&gt;="&amp;DATE(E89,1,1),'Loan EMI Calculator'!$C$32:$C$402,"&lt;="&amp;DATE(E89,12,31)))</f>
        <v>#N/A</v>
      </c>
      <c r="I89" s="14" t="e">
        <f t="shared" ca="1" si="3"/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>
      <c r="A90" s="7"/>
      <c r="B90" s="7"/>
      <c r="C90" s="7"/>
      <c r="D90" s="7"/>
      <c r="E90" s="10" t="e">
        <f t="shared" ca="1" si="2"/>
        <v>#N/A</v>
      </c>
      <c r="F90" s="14" t="e">
        <f ca="1">IF(E90="","",SUMIFS('Loan EMI Calculator'!$E$32:$E$402,'Loan EMI Calculator'!$C$32:$C$402,"&gt;="&amp;DATE(E90,1,1),'Loan EMI Calculator'!$C$32:$C$402,"&lt;="&amp;DATE(E90,12,31)))</f>
        <v>#N/A</v>
      </c>
      <c r="G90" s="14" t="e">
        <f ca="1">IF(E90="","",SUMIFS('Loan EMI Calculator'!$F$32:$F$402,'Loan EMI Calculator'!$C$32:$C$402,"&gt;="&amp;DATE(E90,1,1),'Loan EMI Calculator'!$C$32:$C$402,"&lt;="&amp;DATE(E90,12,31)))</f>
        <v>#N/A</v>
      </c>
      <c r="H90" s="14" t="e">
        <f ca="1">IF(E90="","",SUMIFS('Loan EMI Calculator'!$G$32:$G$402,'Loan EMI Calculator'!$C$32:$C$402,"&gt;="&amp;DATE(E90,1,1),'Loan EMI Calculator'!$C$32:$C$402,"&lt;="&amp;DATE(E90,12,31)))</f>
        <v>#N/A</v>
      </c>
      <c r="I90" s="14" t="e">
        <f t="shared" ca="1" si="3"/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>
      <c r="A91" s="7"/>
      <c r="B91" s="7"/>
      <c r="C91" s="7"/>
      <c r="D91" s="7"/>
      <c r="E91" s="10" t="e">
        <f t="shared" ca="1" si="2"/>
        <v>#N/A</v>
      </c>
      <c r="F91" s="14" t="e">
        <f ca="1">IF(E91="","",SUMIFS('Loan EMI Calculator'!$E$32:$E$402,'Loan EMI Calculator'!$C$32:$C$402,"&gt;="&amp;DATE(E91,1,1),'Loan EMI Calculator'!$C$32:$C$402,"&lt;="&amp;DATE(E91,12,31)))</f>
        <v>#N/A</v>
      </c>
      <c r="G91" s="14" t="e">
        <f ca="1">IF(E91="","",SUMIFS('Loan EMI Calculator'!$F$32:$F$402,'Loan EMI Calculator'!$C$32:$C$402,"&gt;="&amp;DATE(E91,1,1),'Loan EMI Calculator'!$C$32:$C$402,"&lt;="&amp;DATE(E91,12,31)))</f>
        <v>#N/A</v>
      </c>
      <c r="H91" s="14" t="e">
        <f ca="1">IF(E91="","",SUMIFS('Loan EMI Calculator'!$G$32:$G$402,'Loan EMI Calculator'!$C$32:$C$402,"&gt;="&amp;DATE(E91,1,1),'Loan EMI Calculator'!$C$32:$C$402,"&lt;="&amp;DATE(E91,12,31)))</f>
        <v>#N/A</v>
      </c>
      <c r="I91" s="14" t="e">
        <f t="shared" ca="1" si="3"/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>
      <c r="A92" s="7"/>
      <c r="B92" s="7"/>
      <c r="C92" s="7"/>
      <c r="D92" s="7"/>
      <c r="E92" s="10" t="e">
        <f t="shared" ca="1" si="2"/>
        <v>#N/A</v>
      </c>
      <c r="F92" s="14" t="e">
        <f ca="1">IF(E92="","",SUMIFS('Loan EMI Calculator'!$E$32:$E$402,'Loan EMI Calculator'!$C$32:$C$402,"&gt;="&amp;DATE(E92,1,1),'Loan EMI Calculator'!$C$32:$C$402,"&lt;="&amp;DATE(E92,12,31)))</f>
        <v>#N/A</v>
      </c>
      <c r="G92" s="14" t="e">
        <f ca="1">IF(E92="","",SUMIFS('Loan EMI Calculator'!$F$32:$F$402,'Loan EMI Calculator'!$C$32:$C$402,"&gt;="&amp;DATE(E92,1,1),'Loan EMI Calculator'!$C$32:$C$402,"&lt;="&amp;DATE(E92,12,31)))</f>
        <v>#N/A</v>
      </c>
      <c r="H92" s="14" t="e">
        <f ca="1">IF(E92="","",SUMIFS('Loan EMI Calculator'!$G$32:$G$402,'Loan EMI Calculator'!$C$32:$C$402,"&gt;="&amp;DATE(E92,1,1),'Loan EMI Calculator'!$C$32:$C$402,"&lt;="&amp;DATE(E92,12,31)))</f>
        <v>#N/A</v>
      </c>
      <c r="I92" s="14" t="e">
        <f t="shared" ca="1" si="3"/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>
      <c r="A93" s="7"/>
      <c r="B93" s="7"/>
      <c r="C93" s="7"/>
      <c r="D93" s="7"/>
      <c r="E93" s="10" t="e">
        <f t="shared" ca="1" si="2"/>
        <v>#N/A</v>
      </c>
      <c r="F93" s="14" t="e">
        <f ca="1">IF(E93="","",SUMIFS('Loan EMI Calculator'!$E$32:$E$402,'Loan EMI Calculator'!$C$32:$C$402,"&gt;="&amp;DATE(E93,1,1),'Loan EMI Calculator'!$C$32:$C$402,"&lt;="&amp;DATE(E93,12,31)))</f>
        <v>#N/A</v>
      </c>
      <c r="G93" s="14" t="e">
        <f ca="1">IF(E93="","",SUMIFS('Loan EMI Calculator'!$F$32:$F$402,'Loan EMI Calculator'!$C$32:$C$402,"&gt;="&amp;DATE(E93,1,1),'Loan EMI Calculator'!$C$32:$C$402,"&lt;="&amp;DATE(E93,12,31)))</f>
        <v>#N/A</v>
      </c>
      <c r="H93" s="14" t="e">
        <f ca="1">IF(E93="","",SUMIFS('Loan EMI Calculator'!$G$32:$G$402,'Loan EMI Calculator'!$C$32:$C$402,"&gt;="&amp;DATE(E93,1,1),'Loan EMI Calculator'!$C$32:$C$402,"&lt;="&amp;DATE(E93,12,31)))</f>
        <v>#N/A</v>
      </c>
      <c r="I93" s="14" t="e">
        <f t="shared" ca="1" si="3"/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>
      <c r="A94" s="7"/>
      <c r="B94" s="7"/>
      <c r="C94" s="7"/>
      <c r="D94" s="7"/>
      <c r="E94" s="10" t="e">
        <f t="shared" ca="1" si="2"/>
        <v>#N/A</v>
      </c>
      <c r="F94" s="14" t="e">
        <f ca="1">IF(E94="","",SUMIFS('Loan EMI Calculator'!$E$32:$E$402,'Loan EMI Calculator'!$C$32:$C$402,"&gt;="&amp;DATE(E94,1,1),'Loan EMI Calculator'!$C$32:$C$402,"&lt;="&amp;DATE(E94,12,31)))</f>
        <v>#N/A</v>
      </c>
      <c r="G94" s="14" t="e">
        <f ca="1">IF(E94="","",SUMIFS('Loan EMI Calculator'!$F$32:$F$402,'Loan EMI Calculator'!$C$32:$C$402,"&gt;="&amp;DATE(E94,1,1),'Loan EMI Calculator'!$C$32:$C$402,"&lt;="&amp;DATE(E94,12,31)))</f>
        <v>#N/A</v>
      </c>
      <c r="H94" s="14" t="e">
        <f ca="1">IF(E94="","",SUMIFS('Loan EMI Calculator'!$G$32:$G$402,'Loan EMI Calculator'!$C$32:$C$402,"&gt;="&amp;DATE(E94,1,1),'Loan EMI Calculator'!$C$32:$C$402,"&lt;="&amp;DATE(E94,12,31)))</f>
        <v>#N/A</v>
      </c>
      <c r="I94" s="14" t="e">
        <f t="shared" ca="1" si="3"/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>
      <c r="A95" s="7"/>
      <c r="B95" s="7"/>
      <c r="C95" s="7"/>
      <c r="D95" s="7"/>
      <c r="E95" s="10" t="e">
        <f t="shared" ca="1" si="2"/>
        <v>#N/A</v>
      </c>
      <c r="F95" s="14" t="e">
        <f ca="1">IF(E95="","",SUMIFS('Loan EMI Calculator'!$E$32:$E$402,'Loan EMI Calculator'!$C$32:$C$402,"&gt;="&amp;DATE(E95,1,1),'Loan EMI Calculator'!$C$32:$C$402,"&lt;="&amp;DATE(E95,12,31)))</f>
        <v>#N/A</v>
      </c>
      <c r="G95" s="14" t="e">
        <f ca="1">IF(E95="","",SUMIFS('Loan EMI Calculator'!$F$32:$F$402,'Loan EMI Calculator'!$C$32:$C$402,"&gt;="&amp;DATE(E95,1,1),'Loan EMI Calculator'!$C$32:$C$402,"&lt;="&amp;DATE(E95,12,31)))</f>
        <v>#N/A</v>
      </c>
      <c r="H95" s="14" t="e">
        <f ca="1">IF(E95="","",SUMIFS('Loan EMI Calculator'!$G$32:$G$402,'Loan EMI Calculator'!$C$32:$C$402,"&gt;="&amp;DATE(E95,1,1),'Loan EMI Calculator'!$C$32:$C$402,"&lt;="&amp;DATE(E95,12,31)))</f>
        <v>#N/A</v>
      </c>
      <c r="I95" s="14" t="e">
        <f t="shared" ca="1" si="3"/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>
      <c r="A96" s="7"/>
      <c r="B96" s="7"/>
      <c r="C96" s="7"/>
      <c r="D96" s="7"/>
      <c r="E96" s="10" t="e">
        <f t="shared" ca="1" si="2"/>
        <v>#N/A</v>
      </c>
      <c r="F96" s="14" t="e">
        <f ca="1">IF(E96="","",SUMIFS('Loan EMI Calculator'!$E$32:$E$402,'Loan EMI Calculator'!$C$32:$C$402,"&gt;="&amp;DATE(E96,1,1),'Loan EMI Calculator'!$C$32:$C$402,"&lt;="&amp;DATE(E96,12,31)))</f>
        <v>#N/A</v>
      </c>
      <c r="G96" s="14" t="e">
        <f ca="1">IF(E96="","",SUMIFS('Loan EMI Calculator'!$F$32:$F$402,'Loan EMI Calculator'!$C$32:$C$402,"&gt;="&amp;DATE(E96,1,1),'Loan EMI Calculator'!$C$32:$C$402,"&lt;="&amp;DATE(E96,12,31)))</f>
        <v>#N/A</v>
      </c>
      <c r="H96" s="14" t="e">
        <f ca="1">IF(E96="","",SUMIFS('Loan EMI Calculator'!$G$32:$G$402,'Loan EMI Calculator'!$C$32:$C$402,"&gt;="&amp;DATE(E96,1,1),'Loan EMI Calculator'!$C$32:$C$402,"&lt;="&amp;DATE(E96,12,31)))</f>
        <v>#N/A</v>
      </c>
      <c r="I96" s="14" t="e">
        <f t="shared" ca="1" si="3"/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>
      <c r="A97" s="7"/>
      <c r="B97" s="7"/>
      <c r="C97" s="7"/>
      <c r="D97" s="7"/>
      <c r="E97" s="10" t="e">
        <f t="shared" ca="1" si="2"/>
        <v>#N/A</v>
      </c>
      <c r="F97" s="14" t="e">
        <f ca="1">IF(E97="","",SUMIFS('Loan EMI Calculator'!$E$32:$E$402,'Loan EMI Calculator'!$C$32:$C$402,"&gt;="&amp;DATE(E97,1,1),'Loan EMI Calculator'!$C$32:$C$402,"&lt;="&amp;DATE(E97,12,31)))</f>
        <v>#N/A</v>
      </c>
      <c r="G97" s="14" t="e">
        <f ca="1">IF(E97="","",SUMIFS('Loan EMI Calculator'!$F$32:$F$402,'Loan EMI Calculator'!$C$32:$C$402,"&gt;="&amp;DATE(E97,1,1),'Loan EMI Calculator'!$C$32:$C$402,"&lt;="&amp;DATE(E97,12,31)))</f>
        <v>#N/A</v>
      </c>
      <c r="H97" s="14" t="e">
        <f ca="1">IF(E97="","",SUMIFS('Loan EMI Calculator'!$G$32:$G$402,'Loan EMI Calculator'!$C$32:$C$402,"&gt;="&amp;DATE(E97,1,1),'Loan EMI Calculator'!$C$32:$C$402,"&lt;="&amp;DATE(E97,12,31)))</f>
        <v>#N/A</v>
      </c>
      <c r="I97" s="14" t="e">
        <f t="shared" ca="1" si="3"/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>
      <c r="A98" s="7"/>
      <c r="B98" s="7"/>
      <c r="C98" s="7"/>
      <c r="D98" s="7"/>
      <c r="E98" s="10" t="e">
        <f t="shared" ca="1" si="2"/>
        <v>#N/A</v>
      </c>
      <c r="F98" s="14" t="e">
        <f ca="1">IF(E98="","",SUMIFS('Loan EMI Calculator'!$E$32:$E$402,'Loan EMI Calculator'!$C$32:$C$402,"&gt;="&amp;DATE(E98,1,1),'Loan EMI Calculator'!$C$32:$C$402,"&lt;="&amp;DATE(E98,12,31)))</f>
        <v>#N/A</v>
      </c>
      <c r="G98" s="14" t="e">
        <f ca="1">IF(E98="","",SUMIFS('Loan EMI Calculator'!$F$32:$F$402,'Loan EMI Calculator'!$C$32:$C$402,"&gt;="&amp;DATE(E98,1,1),'Loan EMI Calculator'!$C$32:$C$402,"&lt;="&amp;DATE(E98,12,31)))</f>
        <v>#N/A</v>
      </c>
      <c r="H98" s="14" t="e">
        <f ca="1">IF(E98="","",SUMIFS('Loan EMI Calculator'!$G$32:$G$402,'Loan EMI Calculator'!$C$32:$C$402,"&gt;="&amp;DATE(E98,1,1),'Loan EMI Calculator'!$C$32:$C$402,"&lt;="&amp;DATE(E98,12,31)))</f>
        <v>#N/A</v>
      </c>
      <c r="I98" s="14" t="e">
        <f t="shared" ca="1" si="3"/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>
      <c r="A99" s="7"/>
      <c r="B99" s="7"/>
      <c r="C99" s="7"/>
      <c r="D99" s="7"/>
      <c r="E99" s="10" t="e">
        <f t="shared" ca="1" si="2"/>
        <v>#N/A</v>
      </c>
      <c r="F99" s="14" t="e">
        <f ca="1">IF(E99="","",SUMIFS('Loan EMI Calculator'!$E$32:$E$402,'Loan EMI Calculator'!$C$32:$C$402,"&gt;="&amp;DATE(E99,1,1),'Loan EMI Calculator'!$C$32:$C$402,"&lt;="&amp;DATE(E99,12,31)))</f>
        <v>#N/A</v>
      </c>
      <c r="G99" s="14" t="e">
        <f ca="1">IF(E99="","",SUMIFS('Loan EMI Calculator'!$F$32:$F$402,'Loan EMI Calculator'!$C$32:$C$402,"&gt;="&amp;DATE(E99,1,1),'Loan EMI Calculator'!$C$32:$C$402,"&lt;="&amp;DATE(E99,12,31)))</f>
        <v>#N/A</v>
      </c>
      <c r="H99" s="14" t="e">
        <f ca="1">IF(E99="","",SUMIFS('Loan EMI Calculator'!$G$32:$G$402,'Loan EMI Calculator'!$C$32:$C$402,"&gt;="&amp;DATE(E99,1,1),'Loan EMI Calculator'!$C$32:$C$402,"&lt;="&amp;DATE(E99,12,31)))</f>
        <v>#N/A</v>
      </c>
      <c r="I99" s="14" t="e">
        <f t="shared" ca="1" si="3"/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>
      <c r="A100" s="7"/>
      <c r="B100" s="7"/>
      <c r="C100" s="7"/>
      <c r="D100" s="7"/>
      <c r="E100" s="10" t="e">
        <f t="shared" ca="1" si="2"/>
        <v>#N/A</v>
      </c>
      <c r="F100" s="14" t="e">
        <f ca="1">IF(E100="","",SUMIFS('Loan EMI Calculator'!$E$32:$E$402,'Loan EMI Calculator'!$C$32:$C$402,"&gt;="&amp;DATE(E100,1,1),'Loan EMI Calculator'!$C$32:$C$402,"&lt;="&amp;DATE(E100,12,31)))</f>
        <v>#N/A</v>
      </c>
      <c r="G100" s="14" t="e">
        <f ca="1">IF(E100="","",SUMIFS('Loan EMI Calculator'!$F$32:$F$402,'Loan EMI Calculator'!$C$32:$C$402,"&gt;="&amp;DATE(E100,1,1),'Loan EMI Calculator'!$C$32:$C$402,"&lt;="&amp;DATE(E100,12,31)))</f>
        <v>#N/A</v>
      </c>
      <c r="H100" s="14" t="e">
        <f ca="1">IF(E100="","",SUMIFS('Loan EMI Calculator'!$G$32:$G$402,'Loan EMI Calculator'!$C$32:$C$402,"&gt;="&amp;DATE(E100,1,1),'Loan EMI Calculator'!$C$32:$C$402,"&lt;="&amp;DATE(E100,12,31)))</f>
        <v>#N/A</v>
      </c>
      <c r="I100" s="14" t="e">
        <f t="shared" ca="1" si="3"/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>
      <c r="A101" s="7"/>
      <c r="B101" s="7"/>
      <c r="C101" s="7"/>
      <c r="D101" s="7"/>
      <c r="E101" s="10" t="e">
        <f t="shared" ca="1" si="2"/>
        <v>#N/A</v>
      </c>
      <c r="F101" s="14" t="e">
        <f ca="1">IF(E101="","",SUMIFS('Loan EMI Calculator'!$E$32:$E$402,'Loan EMI Calculator'!$C$32:$C$402,"&gt;="&amp;DATE(E101,1,1),'Loan EMI Calculator'!$C$32:$C$402,"&lt;="&amp;DATE(E101,12,31)))</f>
        <v>#N/A</v>
      </c>
      <c r="G101" s="14" t="e">
        <f ca="1">IF(E101="","",SUMIFS('Loan EMI Calculator'!$F$32:$F$402,'Loan EMI Calculator'!$C$32:$C$402,"&gt;="&amp;DATE(E101,1,1),'Loan EMI Calculator'!$C$32:$C$402,"&lt;="&amp;DATE(E101,12,31)))</f>
        <v>#N/A</v>
      </c>
      <c r="H101" s="14" t="e">
        <f ca="1">IF(E101="","",SUMIFS('Loan EMI Calculator'!$G$32:$G$402,'Loan EMI Calculator'!$C$32:$C$402,"&gt;="&amp;DATE(E101,1,1),'Loan EMI Calculator'!$C$32:$C$402,"&lt;="&amp;DATE(E101,12,31)))</f>
        <v>#N/A</v>
      </c>
      <c r="I101" s="14" t="e">
        <f t="shared" ca="1" si="3"/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>
      <c r="A102" s="7"/>
      <c r="B102" s="7"/>
      <c r="C102" s="7"/>
      <c r="D102" s="7"/>
      <c r="E102" s="10" t="e">
        <f t="shared" ca="1" si="2"/>
        <v>#N/A</v>
      </c>
      <c r="F102" s="14" t="e">
        <f ca="1">IF(E102="","",SUMIFS('Loan EMI Calculator'!$E$32:$E$402,'Loan EMI Calculator'!$C$32:$C$402,"&gt;="&amp;DATE(E102,1,1),'Loan EMI Calculator'!$C$32:$C$402,"&lt;="&amp;DATE(E102,12,31)))</f>
        <v>#N/A</v>
      </c>
      <c r="G102" s="14" t="e">
        <f ca="1">IF(E102="","",SUMIFS('Loan EMI Calculator'!$F$32:$F$402,'Loan EMI Calculator'!$C$32:$C$402,"&gt;="&amp;DATE(E102,1,1),'Loan EMI Calculator'!$C$32:$C$402,"&lt;="&amp;DATE(E102,12,31)))</f>
        <v>#N/A</v>
      </c>
      <c r="H102" s="14" t="e">
        <f ca="1">IF(E102="","",SUMIFS('Loan EMI Calculator'!$G$32:$G$402,'Loan EMI Calculator'!$C$32:$C$402,"&gt;="&amp;DATE(E102,1,1),'Loan EMI Calculator'!$C$32:$C$402,"&lt;="&amp;DATE(E102,12,31)))</f>
        <v>#N/A</v>
      </c>
      <c r="I102" s="14" t="e">
        <f t="shared" ca="1" si="3"/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>
      <c r="A103" s="7"/>
      <c r="B103" s="7"/>
      <c r="C103" s="7"/>
      <c r="D103" s="7"/>
      <c r="E103" s="10" t="e">
        <f t="shared" ca="1" si="2"/>
        <v>#N/A</v>
      </c>
      <c r="F103" s="14" t="e">
        <f ca="1">IF(E103="","",SUMIFS('Loan EMI Calculator'!$E$32:$E$402,'Loan EMI Calculator'!$C$32:$C$402,"&gt;="&amp;DATE(E103,1,1),'Loan EMI Calculator'!$C$32:$C$402,"&lt;="&amp;DATE(E103,12,31)))</f>
        <v>#N/A</v>
      </c>
      <c r="G103" s="14" t="e">
        <f ca="1">IF(E103="","",SUMIFS('Loan EMI Calculator'!$F$32:$F$402,'Loan EMI Calculator'!$C$32:$C$402,"&gt;="&amp;DATE(E103,1,1),'Loan EMI Calculator'!$C$32:$C$402,"&lt;="&amp;DATE(E103,12,31)))</f>
        <v>#N/A</v>
      </c>
      <c r="H103" s="14" t="e">
        <f ca="1">IF(E103="","",SUMIFS('Loan EMI Calculator'!$G$32:$G$402,'Loan EMI Calculator'!$C$32:$C$402,"&gt;="&amp;DATE(E103,1,1),'Loan EMI Calculator'!$C$32:$C$402,"&lt;="&amp;DATE(E103,12,31)))</f>
        <v>#N/A</v>
      </c>
      <c r="I103" s="14" t="e">
        <f t="shared" ca="1" si="3"/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>
      <c r="A104" s="7"/>
      <c r="B104" s="7"/>
      <c r="C104" s="7"/>
      <c r="D104" s="7"/>
      <c r="E104" s="10" t="e">
        <f t="shared" ca="1" si="2"/>
        <v>#N/A</v>
      </c>
      <c r="F104" s="14" t="e">
        <f ca="1">IF(E104="","",SUMIFS('Loan EMI Calculator'!$E$32:$E$402,'Loan EMI Calculator'!$C$32:$C$402,"&gt;="&amp;DATE(E104,1,1),'Loan EMI Calculator'!$C$32:$C$402,"&lt;="&amp;DATE(E104,12,31)))</f>
        <v>#N/A</v>
      </c>
      <c r="G104" s="14" t="e">
        <f ca="1">IF(E104="","",SUMIFS('Loan EMI Calculator'!$F$32:$F$402,'Loan EMI Calculator'!$C$32:$C$402,"&gt;="&amp;DATE(E104,1,1),'Loan EMI Calculator'!$C$32:$C$402,"&lt;="&amp;DATE(E104,12,31)))</f>
        <v>#N/A</v>
      </c>
      <c r="H104" s="14" t="e">
        <f ca="1">IF(E104="","",SUMIFS('Loan EMI Calculator'!$G$32:$G$402,'Loan EMI Calculator'!$C$32:$C$402,"&gt;="&amp;DATE(E104,1,1),'Loan EMI Calculator'!$C$32:$C$402,"&lt;="&amp;DATE(E104,12,31)))</f>
        <v>#N/A</v>
      </c>
      <c r="I104" s="14" t="e">
        <f t="shared" ca="1" si="3"/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>
      <c r="A105" s="7"/>
      <c r="B105" s="7"/>
      <c r="C105" s="7"/>
      <c r="D105" s="7"/>
      <c r="E105" s="10" t="e">
        <f t="shared" ca="1" si="2"/>
        <v>#N/A</v>
      </c>
      <c r="F105" s="14" t="e">
        <f ca="1">IF(E105="","",SUMIFS('Loan EMI Calculator'!$E$32:$E$402,'Loan EMI Calculator'!$C$32:$C$402,"&gt;="&amp;DATE(E105,1,1),'Loan EMI Calculator'!$C$32:$C$402,"&lt;="&amp;DATE(E105,12,31)))</f>
        <v>#N/A</v>
      </c>
      <c r="G105" s="14" t="e">
        <f ca="1">IF(E105="","",SUMIFS('Loan EMI Calculator'!$F$32:$F$402,'Loan EMI Calculator'!$C$32:$C$402,"&gt;="&amp;DATE(E105,1,1),'Loan EMI Calculator'!$C$32:$C$402,"&lt;="&amp;DATE(E105,12,31)))</f>
        <v>#N/A</v>
      </c>
      <c r="H105" s="14" t="e">
        <f ca="1">IF(E105="","",SUMIFS('Loan EMI Calculator'!$G$32:$G$402,'Loan EMI Calculator'!$C$32:$C$402,"&gt;="&amp;DATE(E105,1,1),'Loan EMI Calculator'!$C$32:$C$402,"&lt;="&amp;DATE(E105,12,31)))</f>
        <v>#N/A</v>
      </c>
      <c r="I105" s="14" t="e">
        <f t="shared" ca="1" si="3"/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>
      <c r="A106" s="7"/>
      <c r="B106" s="7"/>
      <c r="C106" s="7"/>
      <c r="D106" s="7"/>
      <c r="E106" s="10" t="e">
        <f t="shared" ca="1" si="2"/>
        <v>#N/A</v>
      </c>
      <c r="F106" s="14" t="e">
        <f ca="1">IF(E106="","",SUMIFS('Loan EMI Calculator'!$E$32:$E$402,'Loan EMI Calculator'!$C$32:$C$402,"&gt;="&amp;DATE(E106,1,1),'Loan EMI Calculator'!$C$32:$C$402,"&lt;="&amp;DATE(E106,12,31)))</f>
        <v>#N/A</v>
      </c>
      <c r="G106" s="14" t="e">
        <f ca="1">IF(E106="","",SUMIFS('Loan EMI Calculator'!$F$32:$F$402,'Loan EMI Calculator'!$C$32:$C$402,"&gt;="&amp;DATE(E106,1,1),'Loan EMI Calculator'!$C$32:$C$402,"&lt;="&amp;DATE(E106,12,31)))</f>
        <v>#N/A</v>
      </c>
      <c r="H106" s="14" t="e">
        <f ca="1">IF(E106="","",SUMIFS('Loan EMI Calculator'!$G$32:$G$402,'Loan EMI Calculator'!$C$32:$C$402,"&gt;="&amp;DATE(E106,1,1),'Loan EMI Calculator'!$C$32:$C$402,"&lt;="&amp;DATE(E106,12,31)))</f>
        <v>#N/A</v>
      </c>
      <c r="I106" s="14" t="e">
        <f t="shared" ca="1" si="3"/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>
      <c r="A107" s="7"/>
      <c r="B107" s="7"/>
      <c r="C107" s="7"/>
      <c r="D107" s="7"/>
      <c r="E107" s="10" t="e">
        <f t="shared" ca="1" si="2"/>
        <v>#N/A</v>
      </c>
      <c r="F107" s="14" t="e">
        <f ca="1">IF(E107="","",SUMIFS('Loan EMI Calculator'!$E$32:$E$402,'Loan EMI Calculator'!$C$32:$C$402,"&gt;="&amp;DATE(E107,1,1),'Loan EMI Calculator'!$C$32:$C$402,"&lt;="&amp;DATE(E107,12,31)))</f>
        <v>#N/A</v>
      </c>
      <c r="G107" s="14" t="e">
        <f ca="1">IF(E107="","",SUMIFS('Loan EMI Calculator'!$F$32:$F$402,'Loan EMI Calculator'!$C$32:$C$402,"&gt;="&amp;DATE(E107,1,1),'Loan EMI Calculator'!$C$32:$C$402,"&lt;="&amp;DATE(E107,12,31)))</f>
        <v>#N/A</v>
      </c>
      <c r="H107" s="14" t="e">
        <f ca="1">IF(E107="","",SUMIFS('Loan EMI Calculator'!$G$32:$G$402,'Loan EMI Calculator'!$C$32:$C$402,"&gt;="&amp;DATE(E107,1,1),'Loan EMI Calculator'!$C$32:$C$402,"&lt;="&amp;DATE(E107,12,31)))</f>
        <v>#N/A</v>
      </c>
      <c r="I107" s="14" t="e">
        <f t="shared" ca="1" si="3"/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>
      <c r="A108" s="7"/>
      <c r="B108" s="7"/>
      <c r="C108" s="7"/>
      <c r="D108" s="7"/>
      <c r="E108" s="10" t="e">
        <f t="shared" ca="1" si="2"/>
        <v>#N/A</v>
      </c>
      <c r="F108" s="14" t="e">
        <f ca="1">IF(E108="","",SUMIFS('Loan EMI Calculator'!$E$32:$E$402,'Loan EMI Calculator'!$C$32:$C$402,"&gt;="&amp;DATE(E108,1,1),'Loan EMI Calculator'!$C$32:$C$402,"&lt;="&amp;DATE(E108,12,31)))</f>
        <v>#N/A</v>
      </c>
      <c r="G108" s="14" t="e">
        <f ca="1">IF(E108="","",SUMIFS('Loan EMI Calculator'!$F$32:$F$402,'Loan EMI Calculator'!$C$32:$C$402,"&gt;="&amp;DATE(E108,1,1),'Loan EMI Calculator'!$C$32:$C$402,"&lt;="&amp;DATE(E108,12,31)))</f>
        <v>#N/A</v>
      </c>
      <c r="H108" s="14" t="e">
        <f ca="1">IF(E108="","",SUMIFS('Loan EMI Calculator'!$G$32:$G$402,'Loan EMI Calculator'!$C$32:$C$402,"&gt;="&amp;DATE(E108,1,1),'Loan EMI Calculator'!$C$32:$C$402,"&lt;="&amp;DATE(E108,12,31)))</f>
        <v>#N/A</v>
      </c>
      <c r="I108" s="14" t="e">
        <f t="shared" ca="1" si="3"/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>
      <c r="A109" s="7"/>
      <c r="B109" s="7"/>
      <c r="C109" s="7"/>
      <c r="D109" s="7"/>
      <c r="E109" s="10" t="e">
        <f t="shared" ca="1" si="2"/>
        <v>#N/A</v>
      </c>
      <c r="F109" s="14" t="e">
        <f ca="1">IF(E109="","",SUMIFS('Loan EMI Calculator'!$E$32:$E$402,'Loan EMI Calculator'!$C$32:$C$402,"&gt;="&amp;DATE(E109,1,1),'Loan EMI Calculator'!$C$32:$C$402,"&lt;="&amp;DATE(E109,12,31)))</f>
        <v>#N/A</v>
      </c>
      <c r="G109" s="14" t="e">
        <f ca="1">IF(E109="","",SUMIFS('Loan EMI Calculator'!$F$32:$F$402,'Loan EMI Calculator'!$C$32:$C$402,"&gt;="&amp;DATE(E109,1,1),'Loan EMI Calculator'!$C$32:$C$402,"&lt;="&amp;DATE(E109,12,31)))</f>
        <v>#N/A</v>
      </c>
      <c r="H109" s="14" t="e">
        <f ca="1">IF(E109="","",SUMIFS('Loan EMI Calculator'!$G$32:$G$402,'Loan EMI Calculator'!$C$32:$C$402,"&gt;="&amp;DATE(E109,1,1),'Loan EMI Calculator'!$C$32:$C$402,"&lt;="&amp;DATE(E109,12,31)))</f>
        <v>#N/A</v>
      </c>
      <c r="I109" s="14" t="e">
        <f t="shared" ca="1" si="3"/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>
      <c r="A110" s="7"/>
      <c r="B110" s="7"/>
      <c r="C110" s="7"/>
      <c r="D110" s="7"/>
      <c r="E110" s="10" t="e">
        <f t="shared" ca="1" si="2"/>
        <v>#N/A</v>
      </c>
      <c r="F110" s="14" t="e">
        <f ca="1">IF(E110="","",SUMIFS('Loan EMI Calculator'!$E$32:$E$402,'Loan EMI Calculator'!$C$32:$C$402,"&gt;="&amp;DATE(E110,1,1),'Loan EMI Calculator'!$C$32:$C$402,"&lt;="&amp;DATE(E110,12,31)))</f>
        <v>#N/A</v>
      </c>
      <c r="G110" s="14" t="e">
        <f ca="1">IF(E110="","",SUMIFS('Loan EMI Calculator'!$F$32:$F$402,'Loan EMI Calculator'!$C$32:$C$402,"&gt;="&amp;DATE(E110,1,1),'Loan EMI Calculator'!$C$32:$C$402,"&lt;="&amp;DATE(E110,12,31)))</f>
        <v>#N/A</v>
      </c>
      <c r="H110" s="14" t="e">
        <f ca="1">IF(E110="","",SUMIFS('Loan EMI Calculator'!$G$32:$G$402,'Loan EMI Calculator'!$C$32:$C$402,"&gt;="&amp;DATE(E110,1,1),'Loan EMI Calculator'!$C$32:$C$402,"&lt;="&amp;DATE(E110,12,31)))</f>
        <v>#N/A</v>
      </c>
      <c r="I110" s="14" t="e">
        <f t="shared" ca="1" si="3"/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>
      <c r="A111" s="7"/>
      <c r="B111" s="7"/>
      <c r="C111" s="7"/>
      <c r="D111" s="7"/>
      <c r="E111" s="10" t="e">
        <f t="shared" ca="1" si="2"/>
        <v>#N/A</v>
      </c>
      <c r="F111" s="14" t="e">
        <f ca="1">IF(E111="","",SUMIFS('Loan EMI Calculator'!$E$32:$E$402,'Loan EMI Calculator'!$C$32:$C$402,"&gt;="&amp;DATE(E111,1,1),'Loan EMI Calculator'!$C$32:$C$402,"&lt;="&amp;DATE(E111,12,31)))</f>
        <v>#N/A</v>
      </c>
      <c r="G111" s="14" t="e">
        <f ca="1">IF(E111="","",SUMIFS('Loan EMI Calculator'!$F$32:$F$402,'Loan EMI Calculator'!$C$32:$C$402,"&gt;="&amp;DATE(E111,1,1),'Loan EMI Calculator'!$C$32:$C$402,"&lt;="&amp;DATE(E111,12,31)))</f>
        <v>#N/A</v>
      </c>
      <c r="H111" s="14" t="e">
        <f ca="1">IF(E111="","",SUMIFS('Loan EMI Calculator'!$G$32:$G$402,'Loan EMI Calculator'!$C$32:$C$402,"&gt;="&amp;DATE(E111,1,1),'Loan EMI Calculator'!$C$32:$C$402,"&lt;="&amp;DATE(E111,12,31)))</f>
        <v>#N/A</v>
      </c>
      <c r="I111" s="14" t="e">
        <f t="shared" ca="1" si="3"/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>
      <c r="A112" s="7"/>
      <c r="B112" s="7"/>
      <c r="C112" s="7"/>
      <c r="D112" s="7"/>
      <c r="E112" s="10" t="e">
        <f t="shared" ca="1" si="2"/>
        <v>#N/A</v>
      </c>
      <c r="F112" s="14" t="e">
        <f ca="1">IF(E112="","",SUMIFS('Loan EMI Calculator'!$E$32:$E$402,'Loan EMI Calculator'!$C$32:$C$402,"&gt;="&amp;DATE(E112,1,1),'Loan EMI Calculator'!$C$32:$C$402,"&lt;="&amp;DATE(E112,12,31)))</f>
        <v>#N/A</v>
      </c>
      <c r="G112" s="14" t="e">
        <f ca="1">IF(E112="","",SUMIFS('Loan EMI Calculator'!$F$32:$F$402,'Loan EMI Calculator'!$C$32:$C$402,"&gt;="&amp;DATE(E112,1,1),'Loan EMI Calculator'!$C$32:$C$402,"&lt;="&amp;DATE(E112,12,31)))</f>
        <v>#N/A</v>
      </c>
      <c r="H112" s="14" t="e">
        <f ca="1">IF(E112="","",SUMIFS('Loan EMI Calculator'!$G$32:$G$402,'Loan EMI Calculator'!$C$32:$C$402,"&gt;="&amp;DATE(E112,1,1),'Loan EMI Calculator'!$C$32:$C$402,"&lt;="&amp;DATE(E112,12,31)))</f>
        <v>#N/A</v>
      </c>
      <c r="I112" s="14" t="e">
        <f t="shared" ca="1" si="3"/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>
      <c r="A113" s="7"/>
      <c r="B113" s="7"/>
      <c r="C113" s="7"/>
      <c r="D113" s="7"/>
      <c r="E113" s="10" t="e">
        <f t="shared" ca="1" si="2"/>
        <v>#N/A</v>
      </c>
      <c r="F113" s="14" t="e">
        <f ca="1">IF(E113="","",SUMIFS('Loan EMI Calculator'!$E$32:$E$402,'Loan EMI Calculator'!$C$32:$C$402,"&gt;="&amp;DATE(E113,1,1),'Loan EMI Calculator'!$C$32:$C$402,"&lt;="&amp;DATE(E113,12,31)))</f>
        <v>#N/A</v>
      </c>
      <c r="G113" s="14" t="e">
        <f ca="1">IF(E113="","",SUMIFS('Loan EMI Calculator'!$F$32:$F$402,'Loan EMI Calculator'!$C$32:$C$402,"&gt;="&amp;DATE(E113,1,1),'Loan EMI Calculator'!$C$32:$C$402,"&lt;="&amp;DATE(E113,12,31)))</f>
        <v>#N/A</v>
      </c>
      <c r="H113" s="14" t="e">
        <f ca="1">IF(E113="","",SUMIFS('Loan EMI Calculator'!$G$32:$G$402,'Loan EMI Calculator'!$C$32:$C$402,"&gt;="&amp;DATE(E113,1,1),'Loan EMI Calculator'!$C$32:$C$402,"&lt;="&amp;DATE(E113,12,31)))</f>
        <v>#N/A</v>
      </c>
      <c r="I113" s="14" t="e">
        <f t="shared" ca="1" si="3"/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>
      <c r="A114" s="7"/>
      <c r="B114" s="7"/>
      <c r="C114" s="7"/>
      <c r="D114" s="7"/>
      <c r="E114" s="10" t="e">
        <f t="shared" ca="1" si="2"/>
        <v>#N/A</v>
      </c>
      <c r="F114" s="14" t="e">
        <f ca="1">IF(E114="","",SUMIFS('Loan EMI Calculator'!$E$32:$E$402,'Loan EMI Calculator'!$C$32:$C$402,"&gt;="&amp;DATE(E114,1,1),'Loan EMI Calculator'!$C$32:$C$402,"&lt;="&amp;DATE(E114,12,31)))</f>
        <v>#N/A</v>
      </c>
      <c r="G114" s="14" t="e">
        <f ca="1">IF(E114="","",SUMIFS('Loan EMI Calculator'!$F$32:$F$402,'Loan EMI Calculator'!$C$32:$C$402,"&gt;="&amp;DATE(E114,1,1),'Loan EMI Calculator'!$C$32:$C$402,"&lt;="&amp;DATE(E114,12,31)))</f>
        <v>#N/A</v>
      </c>
      <c r="H114" s="14" t="e">
        <f ca="1">IF(E114="","",SUMIFS('Loan EMI Calculator'!$G$32:$G$402,'Loan EMI Calculator'!$C$32:$C$402,"&gt;="&amp;DATE(E114,1,1),'Loan EMI Calculator'!$C$32:$C$402,"&lt;="&amp;DATE(E114,12,31)))</f>
        <v>#N/A</v>
      </c>
      <c r="I114" s="14" t="e">
        <f t="shared" ca="1" si="3"/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>
      <c r="A115" s="7"/>
      <c r="B115" s="7"/>
      <c r="C115" s="7"/>
      <c r="D115" s="7"/>
      <c r="E115" s="10" t="e">
        <f t="shared" ca="1" si="2"/>
        <v>#N/A</v>
      </c>
      <c r="F115" s="14" t="e">
        <f ca="1">IF(E115="","",SUMIFS('Loan EMI Calculator'!$E$32:$E$402,'Loan EMI Calculator'!$C$32:$C$402,"&gt;="&amp;DATE(E115,1,1),'Loan EMI Calculator'!$C$32:$C$402,"&lt;="&amp;DATE(E115,12,31)))</f>
        <v>#N/A</v>
      </c>
      <c r="G115" s="14" t="e">
        <f ca="1">IF(E115="","",SUMIFS('Loan EMI Calculator'!$F$32:$F$402,'Loan EMI Calculator'!$C$32:$C$402,"&gt;="&amp;DATE(E115,1,1),'Loan EMI Calculator'!$C$32:$C$402,"&lt;="&amp;DATE(E115,12,31)))</f>
        <v>#N/A</v>
      </c>
      <c r="H115" s="14" t="e">
        <f ca="1">IF(E115="","",SUMIFS('Loan EMI Calculator'!$G$32:$G$402,'Loan EMI Calculator'!$C$32:$C$402,"&gt;="&amp;DATE(E115,1,1),'Loan EMI Calculator'!$C$32:$C$402,"&lt;="&amp;DATE(E115,12,31)))</f>
        <v>#N/A</v>
      </c>
      <c r="I115" s="14" t="e">
        <f t="shared" ca="1" si="3"/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>
      <c r="A116" s="7"/>
      <c r="B116" s="7"/>
      <c r="C116" s="7"/>
      <c r="D116" s="7"/>
      <c r="E116" s="10" t="e">
        <f t="shared" ca="1" si="2"/>
        <v>#N/A</v>
      </c>
      <c r="F116" s="14" t="e">
        <f ca="1">IF(E116="","",SUMIFS('Loan EMI Calculator'!$E$32:$E$402,'Loan EMI Calculator'!$C$32:$C$402,"&gt;="&amp;DATE(E116,1,1),'Loan EMI Calculator'!$C$32:$C$402,"&lt;="&amp;DATE(E116,12,31)))</f>
        <v>#N/A</v>
      </c>
      <c r="G116" s="14" t="e">
        <f ca="1">IF(E116="","",SUMIFS('Loan EMI Calculator'!$F$32:$F$402,'Loan EMI Calculator'!$C$32:$C$402,"&gt;="&amp;DATE(E116,1,1),'Loan EMI Calculator'!$C$32:$C$402,"&lt;="&amp;DATE(E116,12,31)))</f>
        <v>#N/A</v>
      </c>
      <c r="H116" s="14" t="e">
        <f ca="1">IF(E116="","",SUMIFS('Loan EMI Calculator'!$G$32:$G$402,'Loan EMI Calculator'!$C$32:$C$402,"&gt;="&amp;DATE(E116,1,1),'Loan EMI Calculator'!$C$32:$C$402,"&lt;="&amp;DATE(E116,12,31)))</f>
        <v>#N/A</v>
      </c>
      <c r="I116" s="14" t="e">
        <f t="shared" ca="1" si="3"/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>
      <c r="A117" s="7"/>
      <c r="B117" s="7"/>
      <c r="C117" s="7"/>
      <c r="D117" s="7"/>
      <c r="E117" s="10" t="e">
        <f t="shared" ca="1" si="2"/>
        <v>#N/A</v>
      </c>
      <c r="F117" s="14" t="e">
        <f ca="1">IF(E117="","",SUMIFS('Loan EMI Calculator'!$E$32:$E$402,'Loan EMI Calculator'!$C$32:$C$402,"&gt;="&amp;DATE(E117,1,1),'Loan EMI Calculator'!$C$32:$C$402,"&lt;="&amp;DATE(E117,12,31)))</f>
        <v>#N/A</v>
      </c>
      <c r="G117" s="14" t="e">
        <f ca="1">IF(E117="","",SUMIFS('Loan EMI Calculator'!$F$32:$F$402,'Loan EMI Calculator'!$C$32:$C$402,"&gt;="&amp;DATE(E117,1,1),'Loan EMI Calculator'!$C$32:$C$402,"&lt;="&amp;DATE(E117,12,31)))</f>
        <v>#N/A</v>
      </c>
      <c r="H117" s="14" t="e">
        <f ca="1">IF(E117="","",SUMIFS('Loan EMI Calculator'!$G$32:$G$402,'Loan EMI Calculator'!$C$32:$C$402,"&gt;="&amp;DATE(E117,1,1),'Loan EMI Calculator'!$C$32:$C$402,"&lt;="&amp;DATE(E117,12,31)))</f>
        <v>#N/A</v>
      </c>
      <c r="I117" s="14" t="e">
        <f t="shared" ca="1" si="3"/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>
      <c r="A118" s="7"/>
      <c r="B118" s="7"/>
      <c r="C118" s="7"/>
      <c r="D118" s="7"/>
      <c r="E118" s="10" t="e">
        <f t="shared" ca="1" si="2"/>
        <v>#N/A</v>
      </c>
      <c r="F118" s="14" t="e">
        <f ca="1">IF(E118="","",SUMIFS('Loan EMI Calculator'!$E$32:$E$402,'Loan EMI Calculator'!$C$32:$C$402,"&gt;="&amp;DATE(E118,1,1),'Loan EMI Calculator'!$C$32:$C$402,"&lt;="&amp;DATE(E118,12,31)))</f>
        <v>#N/A</v>
      </c>
      <c r="G118" s="14" t="e">
        <f ca="1">IF(E118="","",SUMIFS('Loan EMI Calculator'!$F$32:$F$402,'Loan EMI Calculator'!$C$32:$C$402,"&gt;="&amp;DATE(E118,1,1),'Loan EMI Calculator'!$C$32:$C$402,"&lt;="&amp;DATE(E118,12,31)))</f>
        <v>#N/A</v>
      </c>
      <c r="H118" s="14" t="e">
        <f ca="1">IF(E118="","",SUMIFS('Loan EMI Calculator'!$G$32:$G$402,'Loan EMI Calculator'!$C$32:$C$402,"&gt;="&amp;DATE(E118,1,1),'Loan EMI Calculator'!$C$32:$C$402,"&lt;="&amp;DATE(E118,12,31)))</f>
        <v>#N/A</v>
      </c>
      <c r="I118" s="14" t="e">
        <f t="shared" ca="1" si="3"/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>
      <c r="A119" s="7"/>
      <c r="B119" s="7"/>
      <c r="C119" s="7"/>
      <c r="D119" s="7"/>
      <c r="E119" s="10" t="e">
        <f t="shared" ca="1" si="2"/>
        <v>#N/A</v>
      </c>
      <c r="F119" s="14" t="e">
        <f ca="1">IF(E119="","",SUMIFS('Loan EMI Calculator'!$E$32:$E$402,'Loan EMI Calculator'!$C$32:$C$402,"&gt;="&amp;DATE(E119,1,1),'Loan EMI Calculator'!$C$32:$C$402,"&lt;="&amp;DATE(E119,12,31)))</f>
        <v>#N/A</v>
      </c>
      <c r="G119" s="14" t="e">
        <f ca="1">IF(E119="","",SUMIFS('Loan EMI Calculator'!$F$32:$F$402,'Loan EMI Calculator'!$C$32:$C$402,"&gt;="&amp;DATE(E119,1,1),'Loan EMI Calculator'!$C$32:$C$402,"&lt;="&amp;DATE(E119,12,31)))</f>
        <v>#N/A</v>
      </c>
      <c r="H119" s="14" t="e">
        <f ca="1">IF(E119="","",SUMIFS('Loan EMI Calculator'!$G$32:$G$402,'Loan EMI Calculator'!$C$32:$C$402,"&gt;="&amp;DATE(E119,1,1),'Loan EMI Calculator'!$C$32:$C$402,"&lt;="&amp;DATE(E119,12,31)))</f>
        <v>#N/A</v>
      </c>
      <c r="I119" s="14" t="e">
        <f t="shared" ca="1" si="3"/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>
      <c r="A120" s="7"/>
      <c r="B120" s="7"/>
      <c r="C120" s="7"/>
      <c r="D120" s="7"/>
      <c r="E120" s="10" t="e">
        <f t="shared" ca="1" si="2"/>
        <v>#N/A</v>
      </c>
      <c r="F120" s="14" t="e">
        <f ca="1">IF(E120="","",SUMIFS('Loan EMI Calculator'!$E$32:$E$402,'Loan EMI Calculator'!$C$32:$C$402,"&gt;="&amp;DATE(E120,1,1),'Loan EMI Calculator'!$C$32:$C$402,"&lt;="&amp;DATE(E120,12,31)))</f>
        <v>#N/A</v>
      </c>
      <c r="G120" s="14" t="e">
        <f ca="1">IF(E120="","",SUMIFS('Loan EMI Calculator'!$F$32:$F$402,'Loan EMI Calculator'!$C$32:$C$402,"&gt;="&amp;DATE(E120,1,1),'Loan EMI Calculator'!$C$32:$C$402,"&lt;="&amp;DATE(E120,12,31)))</f>
        <v>#N/A</v>
      </c>
      <c r="H120" s="14" t="e">
        <f ca="1">IF(E120="","",SUMIFS('Loan EMI Calculator'!$G$32:$G$402,'Loan EMI Calculator'!$C$32:$C$402,"&gt;="&amp;DATE(E120,1,1),'Loan EMI Calculator'!$C$32:$C$402,"&lt;="&amp;DATE(E120,12,31)))</f>
        <v>#N/A</v>
      </c>
      <c r="I120" s="14" t="e">
        <f t="shared" ca="1" si="3"/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>
      <c r="A121" s="7"/>
      <c r="B121" s="7"/>
      <c r="C121" s="7"/>
      <c r="D121" s="7"/>
      <c r="E121" s="10" t="e">
        <f t="shared" ca="1" si="2"/>
        <v>#N/A</v>
      </c>
      <c r="F121" s="14" t="e">
        <f ca="1">IF(E121="","",SUMIFS('Loan EMI Calculator'!$E$32:$E$402,'Loan EMI Calculator'!$C$32:$C$402,"&gt;="&amp;DATE(E121,1,1),'Loan EMI Calculator'!$C$32:$C$402,"&lt;="&amp;DATE(E121,12,31)))</f>
        <v>#N/A</v>
      </c>
      <c r="G121" s="14" t="e">
        <f ca="1">IF(E121="","",SUMIFS('Loan EMI Calculator'!$F$32:$F$402,'Loan EMI Calculator'!$C$32:$C$402,"&gt;="&amp;DATE(E121,1,1),'Loan EMI Calculator'!$C$32:$C$402,"&lt;="&amp;DATE(E121,12,31)))</f>
        <v>#N/A</v>
      </c>
      <c r="H121" s="14" t="e">
        <f ca="1">IF(E121="","",SUMIFS('Loan EMI Calculator'!$G$32:$G$402,'Loan EMI Calculator'!$C$32:$C$402,"&gt;="&amp;DATE(E121,1,1),'Loan EMI Calculator'!$C$32:$C$402,"&lt;="&amp;DATE(E121,12,31)))</f>
        <v>#N/A</v>
      </c>
      <c r="I121" s="14" t="e">
        <f t="shared" ca="1" si="3"/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>
      <c r="A122" s="7"/>
      <c r="B122" s="7"/>
      <c r="C122" s="7"/>
      <c r="D122" s="7"/>
      <c r="E122" s="10" t="e">
        <f t="shared" ca="1" si="2"/>
        <v>#N/A</v>
      </c>
      <c r="F122" s="14" t="e">
        <f ca="1">IF(E122="","",SUMIFS('Loan EMI Calculator'!$E$32:$E$402,'Loan EMI Calculator'!$C$32:$C$402,"&gt;="&amp;DATE(E122,1,1),'Loan EMI Calculator'!$C$32:$C$402,"&lt;="&amp;DATE(E122,12,31)))</f>
        <v>#N/A</v>
      </c>
      <c r="G122" s="14" t="e">
        <f ca="1">IF(E122="","",SUMIFS('Loan EMI Calculator'!$F$32:$F$402,'Loan EMI Calculator'!$C$32:$C$402,"&gt;="&amp;DATE(E122,1,1),'Loan EMI Calculator'!$C$32:$C$402,"&lt;="&amp;DATE(E122,12,31)))</f>
        <v>#N/A</v>
      </c>
      <c r="H122" s="14" t="e">
        <f ca="1">IF(E122="","",SUMIFS('Loan EMI Calculator'!$G$32:$G$402,'Loan EMI Calculator'!$C$32:$C$402,"&gt;="&amp;DATE(E122,1,1),'Loan EMI Calculator'!$C$32:$C$402,"&lt;="&amp;DATE(E122,12,31)))</f>
        <v>#N/A</v>
      </c>
      <c r="I122" s="14" t="e">
        <f t="shared" ca="1" si="3"/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>
      <c r="A123" s="7"/>
      <c r="B123" s="7"/>
      <c r="C123" s="7"/>
      <c r="D123" s="7"/>
      <c r="E123" s="10" t="e">
        <f t="shared" ca="1" si="2"/>
        <v>#N/A</v>
      </c>
      <c r="F123" s="14" t="e">
        <f ca="1">IF(E123="","",SUMIFS('Loan EMI Calculator'!$E$32:$E$402,'Loan EMI Calculator'!$C$32:$C$402,"&gt;="&amp;DATE(E123,1,1),'Loan EMI Calculator'!$C$32:$C$402,"&lt;="&amp;DATE(E123,12,31)))</f>
        <v>#N/A</v>
      </c>
      <c r="G123" s="14" t="e">
        <f ca="1">IF(E123="","",SUMIFS('Loan EMI Calculator'!$F$32:$F$402,'Loan EMI Calculator'!$C$32:$C$402,"&gt;="&amp;DATE(E123,1,1),'Loan EMI Calculator'!$C$32:$C$402,"&lt;="&amp;DATE(E123,12,31)))</f>
        <v>#N/A</v>
      </c>
      <c r="H123" s="14" t="e">
        <f ca="1">IF(E123="","",SUMIFS('Loan EMI Calculator'!$G$32:$G$402,'Loan EMI Calculator'!$C$32:$C$402,"&gt;="&amp;DATE(E123,1,1),'Loan EMI Calculator'!$C$32:$C$402,"&lt;="&amp;DATE(E123,12,31)))</f>
        <v>#N/A</v>
      </c>
      <c r="I123" s="14" t="e">
        <f t="shared" ca="1" si="3"/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>
      <c r="A124" s="7"/>
      <c r="B124" s="7"/>
      <c r="C124" s="7"/>
      <c r="D124" s="7"/>
      <c r="E124" s="10" t="e">
        <f t="shared" ca="1" si="2"/>
        <v>#N/A</v>
      </c>
      <c r="F124" s="14" t="e">
        <f ca="1">IF(E124="","",SUMIFS('Loan EMI Calculator'!$E$32:$E$402,'Loan EMI Calculator'!$C$32:$C$402,"&gt;="&amp;DATE(E124,1,1),'Loan EMI Calculator'!$C$32:$C$402,"&lt;="&amp;DATE(E124,12,31)))</f>
        <v>#N/A</v>
      </c>
      <c r="G124" s="14" t="e">
        <f ca="1">IF(E124="","",SUMIFS('Loan EMI Calculator'!$F$32:$F$402,'Loan EMI Calculator'!$C$32:$C$402,"&gt;="&amp;DATE(E124,1,1),'Loan EMI Calculator'!$C$32:$C$402,"&lt;="&amp;DATE(E124,12,31)))</f>
        <v>#N/A</v>
      </c>
      <c r="H124" s="14" t="e">
        <f ca="1">IF(E124="","",SUMIFS('Loan EMI Calculator'!$G$32:$G$402,'Loan EMI Calculator'!$C$32:$C$402,"&gt;="&amp;DATE(E124,1,1),'Loan EMI Calculator'!$C$32:$C$402,"&lt;="&amp;DATE(E124,12,31)))</f>
        <v>#N/A</v>
      </c>
      <c r="I124" s="14" t="e">
        <f t="shared" ca="1" si="3"/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>
      <c r="A125" s="7"/>
      <c r="B125" s="7"/>
      <c r="C125" s="7"/>
      <c r="D125" s="7"/>
      <c r="E125" s="10" t="e">
        <f t="shared" ca="1" si="2"/>
        <v>#N/A</v>
      </c>
      <c r="F125" s="14" t="e">
        <f ca="1">IF(E125="","",SUMIFS('Loan EMI Calculator'!$E$32:$E$402,'Loan EMI Calculator'!$C$32:$C$402,"&gt;="&amp;DATE(E125,1,1),'Loan EMI Calculator'!$C$32:$C$402,"&lt;="&amp;DATE(E125,12,31)))</f>
        <v>#N/A</v>
      </c>
      <c r="G125" s="14" t="e">
        <f ca="1">IF(E125="","",SUMIFS('Loan EMI Calculator'!$F$32:$F$402,'Loan EMI Calculator'!$C$32:$C$402,"&gt;="&amp;DATE(E125,1,1),'Loan EMI Calculator'!$C$32:$C$402,"&lt;="&amp;DATE(E125,12,31)))</f>
        <v>#N/A</v>
      </c>
      <c r="H125" s="14" t="e">
        <f ca="1">IF(E125="","",SUMIFS('Loan EMI Calculator'!$G$32:$G$402,'Loan EMI Calculator'!$C$32:$C$402,"&gt;="&amp;DATE(E125,1,1),'Loan EMI Calculator'!$C$32:$C$402,"&lt;="&amp;DATE(E125,12,31)))</f>
        <v>#N/A</v>
      </c>
      <c r="I125" s="14" t="e">
        <f t="shared" ca="1" si="3"/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>
      <c r="A126" s="7"/>
      <c r="B126" s="7"/>
      <c r="C126" s="7"/>
      <c r="D126" s="7"/>
      <c r="E126" s="10" t="e">
        <f t="shared" ca="1" si="2"/>
        <v>#N/A</v>
      </c>
      <c r="F126" s="14" t="e">
        <f ca="1">IF(E126="","",SUMIFS('Loan EMI Calculator'!$E$32:$E$402,'Loan EMI Calculator'!$C$32:$C$402,"&gt;="&amp;DATE(E126,1,1),'Loan EMI Calculator'!$C$32:$C$402,"&lt;="&amp;DATE(E126,12,31)))</f>
        <v>#N/A</v>
      </c>
      <c r="G126" s="14" t="e">
        <f ca="1">IF(E126="","",SUMIFS('Loan EMI Calculator'!$F$32:$F$402,'Loan EMI Calculator'!$C$32:$C$402,"&gt;="&amp;DATE(E126,1,1),'Loan EMI Calculator'!$C$32:$C$402,"&lt;="&amp;DATE(E126,12,31)))</f>
        <v>#N/A</v>
      </c>
      <c r="H126" s="14" t="e">
        <f ca="1">IF(E126="","",SUMIFS('Loan EMI Calculator'!$G$32:$G$402,'Loan EMI Calculator'!$C$32:$C$402,"&gt;="&amp;DATE(E126,1,1),'Loan EMI Calculator'!$C$32:$C$402,"&lt;="&amp;DATE(E126,12,31)))</f>
        <v>#N/A</v>
      </c>
      <c r="I126" s="14" t="e">
        <f t="shared" ca="1" si="3"/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>
      <c r="A127" s="7"/>
      <c r="B127" s="7"/>
      <c r="C127" s="7"/>
      <c r="D127" s="7"/>
      <c r="E127" s="10" t="e">
        <f t="shared" ca="1" si="2"/>
        <v>#N/A</v>
      </c>
      <c r="F127" s="14" t="e">
        <f ca="1">IF(E127="","",SUMIFS('Loan EMI Calculator'!$E$32:$E$402,'Loan EMI Calculator'!$C$32:$C$402,"&gt;="&amp;DATE(E127,1,1),'Loan EMI Calculator'!$C$32:$C$402,"&lt;="&amp;DATE(E127,12,31)))</f>
        <v>#N/A</v>
      </c>
      <c r="G127" s="14" t="e">
        <f ca="1">IF(E127="","",SUMIFS('Loan EMI Calculator'!$F$32:$F$402,'Loan EMI Calculator'!$C$32:$C$402,"&gt;="&amp;DATE(E127,1,1),'Loan EMI Calculator'!$C$32:$C$402,"&lt;="&amp;DATE(E127,12,31)))</f>
        <v>#N/A</v>
      </c>
      <c r="H127" s="14" t="e">
        <f ca="1">IF(E127="","",SUMIFS('Loan EMI Calculator'!$G$32:$G$402,'Loan EMI Calculator'!$C$32:$C$402,"&gt;="&amp;DATE(E127,1,1),'Loan EMI Calculator'!$C$32:$C$402,"&lt;="&amp;DATE(E127,12,31)))</f>
        <v>#N/A</v>
      </c>
      <c r="I127" s="14" t="e">
        <f t="shared" ca="1" si="3"/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>
      <c r="A128" s="7"/>
      <c r="B128" s="7"/>
      <c r="C128" s="7"/>
      <c r="D128" s="7"/>
      <c r="E128" s="10" t="e">
        <f t="shared" ca="1" si="2"/>
        <v>#N/A</v>
      </c>
      <c r="F128" s="14" t="e">
        <f ca="1">IF(E128="","",SUMIFS('Loan EMI Calculator'!$E$32:$E$402,'Loan EMI Calculator'!$C$32:$C$402,"&gt;="&amp;DATE(E128,1,1),'Loan EMI Calculator'!$C$32:$C$402,"&lt;="&amp;DATE(E128,12,31)))</f>
        <v>#N/A</v>
      </c>
      <c r="G128" s="14" t="e">
        <f ca="1">IF(E128="","",SUMIFS('Loan EMI Calculator'!$F$32:$F$402,'Loan EMI Calculator'!$C$32:$C$402,"&gt;="&amp;DATE(E128,1,1),'Loan EMI Calculator'!$C$32:$C$402,"&lt;="&amp;DATE(E128,12,31)))</f>
        <v>#N/A</v>
      </c>
      <c r="H128" s="14" t="e">
        <f ca="1">IF(E128="","",SUMIFS('Loan EMI Calculator'!$G$32:$G$402,'Loan EMI Calculator'!$C$32:$C$402,"&gt;="&amp;DATE(E128,1,1),'Loan EMI Calculator'!$C$32:$C$402,"&lt;="&amp;DATE(E128,12,31)))</f>
        <v>#N/A</v>
      </c>
      <c r="I128" s="14" t="e">
        <f t="shared" ca="1" si="3"/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>
      <c r="A129" s="7"/>
      <c r="B129" s="7"/>
      <c r="C129" s="7"/>
      <c r="D129" s="7"/>
      <c r="E129" s="10" t="e">
        <f t="shared" ca="1" si="2"/>
        <v>#N/A</v>
      </c>
      <c r="F129" s="14" t="e">
        <f ca="1">IF(E129="","",SUMIFS('Loan EMI Calculator'!$E$32:$E$402,'Loan EMI Calculator'!$C$32:$C$402,"&gt;="&amp;DATE(E129,1,1),'Loan EMI Calculator'!$C$32:$C$402,"&lt;="&amp;DATE(E129,12,31)))</f>
        <v>#N/A</v>
      </c>
      <c r="G129" s="14" t="e">
        <f ca="1">IF(E129="","",SUMIFS('Loan EMI Calculator'!$F$32:$F$402,'Loan EMI Calculator'!$C$32:$C$402,"&gt;="&amp;DATE(E129,1,1),'Loan EMI Calculator'!$C$32:$C$402,"&lt;="&amp;DATE(E129,12,31)))</f>
        <v>#N/A</v>
      </c>
      <c r="H129" s="14" t="e">
        <f ca="1">IF(E129="","",SUMIFS('Loan EMI Calculator'!$G$32:$G$402,'Loan EMI Calculator'!$C$32:$C$402,"&gt;="&amp;DATE(E129,1,1),'Loan EMI Calculator'!$C$32:$C$402,"&lt;="&amp;DATE(E129,12,31)))</f>
        <v>#N/A</v>
      </c>
      <c r="I129" s="14" t="e">
        <f t="shared" ca="1" si="3"/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>
      <c r="A130" s="7"/>
      <c r="B130" s="7"/>
      <c r="C130" s="7"/>
      <c r="D130" s="7"/>
      <c r="E130" s="10" t="e">
        <f t="shared" ca="1" si="2"/>
        <v>#N/A</v>
      </c>
      <c r="F130" s="14" t="e">
        <f ca="1">IF(E130="","",SUMIFS('Loan EMI Calculator'!$E$32:$E$402,'Loan EMI Calculator'!$C$32:$C$402,"&gt;="&amp;DATE(E130,1,1),'Loan EMI Calculator'!$C$32:$C$402,"&lt;="&amp;DATE(E130,12,31)))</f>
        <v>#N/A</v>
      </c>
      <c r="G130" s="14" t="e">
        <f ca="1">IF(E130="","",SUMIFS('Loan EMI Calculator'!$F$32:$F$402,'Loan EMI Calculator'!$C$32:$C$402,"&gt;="&amp;DATE(E130,1,1),'Loan EMI Calculator'!$C$32:$C$402,"&lt;="&amp;DATE(E130,12,31)))</f>
        <v>#N/A</v>
      </c>
      <c r="H130" s="14" t="e">
        <f ca="1">IF(E130="","",SUMIFS('Loan EMI Calculator'!$G$32:$G$402,'Loan EMI Calculator'!$C$32:$C$402,"&gt;="&amp;DATE(E130,1,1),'Loan EMI Calculator'!$C$32:$C$402,"&lt;="&amp;DATE(E130,12,31)))</f>
        <v>#N/A</v>
      </c>
      <c r="I130" s="14" t="e">
        <f t="shared" ca="1" si="3"/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>
      <c r="A131" s="7"/>
      <c r="B131" s="7"/>
      <c r="C131" s="7"/>
      <c r="D131" s="7"/>
      <c r="E131" s="10" t="e">
        <f t="shared" ca="1" si="2"/>
        <v>#N/A</v>
      </c>
      <c r="F131" s="14" t="e">
        <f ca="1">IF(E131="","",SUMIFS('Loan EMI Calculator'!$E$32:$E$402,'Loan EMI Calculator'!$C$32:$C$402,"&gt;="&amp;DATE(E131,1,1),'Loan EMI Calculator'!$C$32:$C$402,"&lt;="&amp;DATE(E131,12,31)))</f>
        <v>#N/A</v>
      </c>
      <c r="G131" s="14" t="e">
        <f ca="1">IF(E131="","",SUMIFS('Loan EMI Calculator'!$F$32:$F$402,'Loan EMI Calculator'!$C$32:$C$402,"&gt;="&amp;DATE(E131,1,1),'Loan EMI Calculator'!$C$32:$C$402,"&lt;="&amp;DATE(E131,12,31)))</f>
        <v>#N/A</v>
      </c>
      <c r="H131" s="14" t="e">
        <f ca="1">IF(E131="","",SUMIFS('Loan EMI Calculator'!$G$32:$G$402,'Loan EMI Calculator'!$C$32:$C$402,"&gt;="&amp;DATE(E131,1,1),'Loan EMI Calculator'!$C$32:$C$402,"&lt;="&amp;DATE(E131,12,31)))</f>
        <v>#N/A</v>
      </c>
      <c r="I131" s="14" t="e">
        <f t="shared" ca="1" si="3"/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>
      <c r="A132" s="7"/>
      <c r="B132" s="7"/>
      <c r="C132" s="7"/>
      <c r="D132" s="7"/>
      <c r="E132" s="10" t="e">
        <f t="shared" ref="E132:E195" ca="1" si="4">IF(E131&lt;YEAR($B$9),E131+1,NA())</f>
        <v>#N/A</v>
      </c>
      <c r="F132" s="14" t="e">
        <f ca="1">IF(E132="","",SUMIFS('Loan EMI Calculator'!$E$32:$E$402,'Loan EMI Calculator'!$C$32:$C$402,"&gt;="&amp;DATE(E132,1,1),'Loan EMI Calculator'!$C$32:$C$402,"&lt;="&amp;DATE(E132,12,31)))</f>
        <v>#N/A</v>
      </c>
      <c r="G132" s="14" t="e">
        <f ca="1">IF(E132="","",SUMIFS('Loan EMI Calculator'!$F$32:$F$402,'Loan EMI Calculator'!$C$32:$C$402,"&gt;="&amp;DATE(E132,1,1),'Loan EMI Calculator'!$C$32:$C$402,"&lt;="&amp;DATE(E132,12,31)))</f>
        <v>#N/A</v>
      </c>
      <c r="H132" s="14" t="e">
        <f ca="1">IF(E132="","",SUMIFS('Loan EMI Calculator'!$G$32:$G$402,'Loan EMI Calculator'!$C$32:$C$402,"&gt;="&amp;DATE(E132,1,1),'Loan EMI Calculator'!$C$32:$C$402,"&lt;="&amp;DATE(E132,12,31)))</f>
        <v>#N/A</v>
      </c>
      <c r="I132" s="14" t="e">
        <f t="shared" ref="I132:I195" ca="1" si="5">IF(E132="","",IF(ROUND(I131,0)-ROUND((F132+H132),0)=0,0,I131-(F132+H132)))</f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>
      <c r="A133" s="7"/>
      <c r="B133" s="7"/>
      <c r="C133" s="7"/>
      <c r="D133" s="7"/>
      <c r="E133" s="10" t="e">
        <f t="shared" ca="1" si="4"/>
        <v>#N/A</v>
      </c>
      <c r="F133" s="14" t="e">
        <f ca="1">IF(E133="","",SUMIFS('Loan EMI Calculator'!$E$32:$E$402,'Loan EMI Calculator'!$C$32:$C$402,"&gt;="&amp;DATE(E133,1,1),'Loan EMI Calculator'!$C$32:$C$402,"&lt;="&amp;DATE(E133,12,31)))</f>
        <v>#N/A</v>
      </c>
      <c r="G133" s="14" t="e">
        <f ca="1">IF(E133="","",SUMIFS('Loan EMI Calculator'!$F$32:$F$402,'Loan EMI Calculator'!$C$32:$C$402,"&gt;="&amp;DATE(E133,1,1),'Loan EMI Calculator'!$C$32:$C$402,"&lt;="&amp;DATE(E133,12,31)))</f>
        <v>#N/A</v>
      </c>
      <c r="H133" s="14" t="e">
        <f ca="1">IF(E133="","",SUMIFS('Loan EMI Calculator'!$G$32:$G$402,'Loan EMI Calculator'!$C$32:$C$402,"&gt;="&amp;DATE(E133,1,1),'Loan EMI Calculator'!$C$32:$C$402,"&lt;="&amp;DATE(E133,12,31)))</f>
        <v>#N/A</v>
      </c>
      <c r="I133" s="14" t="e">
        <f t="shared" ca="1" si="5"/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>
      <c r="A134" s="7"/>
      <c r="B134" s="7"/>
      <c r="C134" s="7"/>
      <c r="D134" s="7"/>
      <c r="E134" s="10" t="e">
        <f t="shared" ca="1" si="4"/>
        <v>#N/A</v>
      </c>
      <c r="F134" s="14" t="e">
        <f ca="1">IF(E134="","",SUMIFS('Loan EMI Calculator'!$E$32:$E$402,'Loan EMI Calculator'!$C$32:$C$402,"&gt;="&amp;DATE(E134,1,1),'Loan EMI Calculator'!$C$32:$C$402,"&lt;="&amp;DATE(E134,12,31)))</f>
        <v>#N/A</v>
      </c>
      <c r="G134" s="14" t="e">
        <f ca="1">IF(E134="","",SUMIFS('Loan EMI Calculator'!$F$32:$F$402,'Loan EMI Calculator'!$C$32:$C$402,"&gt;="&amp;DATE(E134,1,1),'Loan EMI Calculator'!$C$32:$C$402,"&lt;="&amp;DATE(E134,12,31)))</f>
        <v>#N/A</v>
      </c>
      <c r="H134" s="14" t="e">
        <f ca="1">IF(E134="","",SUMIFS('Loan EMI Calculator'!$G$32:$G$402,'Loan EMI Calculator'!$C$32:$C$402,"&gt;="&amp;DATE(E134,1,1),'Loan EMI Calculator'!$C$32:$C$402,"&lt;="&amp;DATE(E134,12,31)))</f>
        <v>#N/A</v>
      </c>
      <c r="I134" s="14" t="e">
        <f t="shared" ca="1" si="5"/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>
      <c r="A135" s="7"/>
      <c r="B135" s="7"/>
      <c r="C135" s="7"/>
      <c r="D135" s="7"/>
      <c r="E135" s="10" t="e">
        <f t="shared" ca="1" si="4"/>
        <v>#N/A</v>
      </c>
      <c r="F135" s="14" t="e">
        <f ca="1">IF(E135="","",SUMIFS('Loan EMI Calculator'!$E$32:$E$402,'Loan EMI Calculator'!$C$32:$C$402,"&gt;="&amp;DATE(E135,1,1),'Loan EMI Calculator'!$C$32:$C$402,"&lt;="&amp;DATE(E135,12,31)))</f>
        <v>#N/A</v>
      </c>
      <c r="G135" s="14" t="e">
        <f ca="1">IF(E135="","",SUMIFS('Loan EMI Calculator'!$F$32:$F$402,'Loan EMI Calculator'!$C$32:$C$402,"&gt;="&amp;DATE(E135,1,1),'Loan EMI Calculator'!$C$32:$C$402,"&lt;="&amp;DATE(E135,12,31)))</f>
        <v>#N/A</v>
      </c>
      <c r="H135" s="14" t="e">
        <f ca="1">IF(E135="","",SUMIFS('Loan EMI Calculator'!$G$32:$G$402,'Loan EMI Calculator'!$C$32:$C$402,"&gt;="&amp;DATE(E135,1,1),'Loan EMI Calculator'!$C$32:$C$402,"&lt;="&amp;DATE(E135,12,31)))</f>
        <v>#N/A</v>
      </c>
      <c r="I135" s="14" t="e">
        <f t="shared" ca="1" si="5"/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>
      <c r="A136" s="7"/>
      <c r="B136" s="7"/>
      <c r="C136" s="7"/>
      <c r="D136" s="7"/>
      <c r="E136" s="10" t="e">
        <f t="shared" ca="1" si="4"/>
        <v>#N/A</v>
      </c>
      <c r="F136" s="14" t="e">
        <f ca="1">IF(E136="","",SUMIFS('Loan EMI Calculator'!$E$32:$E$402,'Loan EMI Calculator'!$C$32:$C$402,"&gt;="&amp;DATE(E136,1,1),'Loan EMI Calculator'!$C$32:$C$402,"&lt;="&amp;DATE(E136,12,31)))</f>
        <v>#N/A</v>
      </c>
      <c r="G136" s="14" t="e">
        <f ca="1">IF(E136="","",SUMIFS('Loan EMI Calculator'!$F$32:$F$402,'Loan EMI Calculator'!$C$32:$C$402,"&gt;="&amp;DATE(E136,1,1),'Loan EMI Calculator'!$C$32:$C$402,"&lt;="&amp;DATE(E136,12,31)))</f>
        <v>#N/A</v>
      </c>
      <c r="H136" s="14" t="e">
        <f ca="1">IF(E136="","",SUMIFS('Loan EMI Calculator'!$G$32:$G$402,'Loan EMI Calculator'!$C$32:$C$402,"&gt;="&amp;DATE(E136,1,1),'Loan EMI Calculator'!$C$32:$C$402,"&lt;="&amp;DATE(E136,12,31)))</f>
        <v>#N/A</v>
      </c>
      <c r="I136" s="14" t="e">
        <f t="shared" ca="1" si="5"/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>
      <c r="A137" s="7"/>
      <c r="B137" s="7"/>
      <c r="C137" s="7"/>
      <c r="D137" s="7"/>
      <c r="E137" s="10" t="e">
        <f t="shared" ca="1" si="4"/>
        <v>#N/A</v>
      </c>
      <c r="F137" s="14" t="e">
        <f ca="1">IF(E137="","",SUMIFS('Loan EMI Calculator'!$E$32:$E$402,'Loan EMI Calculator'!$C$32:$C$402,"&gt;="&amp;DATE(E137,1,1),'Loan EMI Calculator'!$C$32:$C$402,"&lt;="&amp;DATE(E137,12,31)))</f>
        <v>#N/A</v>
      </c>
      <c r="G137" s="14" t="e">
        <f ca="1">IF(E137="","",SUMIFS('Loan EMI Calculator'!$F$32:$F$402,'Loan EMI Calculator'!$C$32:$C$402,"&gt;="&amp;DATE(E137,1,1),'Loan EMI Calculator'!$C$32:$C$402,"&lt;="&amp;DATE(E137,12,31)))</f>
        <v>#N/A</v>
      </c>
      <c r="H137" s="14" t="e">
        <f ca="1">IF(E137="","",SUMIFS('Loan EMI Calculator'!$G$32:$G$402,'Loan EMI Calculator'!$C$32:$C$402,"&gt;="&amp;DATE(E137,1,1),'Loan EMI Calculator'!$C$32:$C$402,"&lt;="&amp;DATE(E137,12,31)))</f>
        <v>#N/A</v>
      </c>
      <c r="I137" s="14" t="e">
        <f t="shared" ca="1" si="5"/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>
      <c r="A138" s="7"/>
      <c r="B138" s="7"/>
      <c r="C138" s="7"/>
      <c r="D138" s="7"/>
      <c r="E138" s="10" t="e">
        <f t="shared" ca="1" si="4"/>
        <v>#N/A</v>
      </c>
      <c r="F138" s="14" t="e">
        <f ca="1">IF(E138="","",SUMIFS('Loan EMI Calculator'!$E$32:$E$402,'Loan EMI Calculator'!$C$32:$C$402,"&gt;="&amp;DATE(E138,1,1),'Loan EMI Calculator'!$C$32:$C$402,"&lt;="&amp;DATE(E138,12,31)))</f>
        <v>#N/A</v>
      </c>
      <c r="G138" s="14" t="e">
        <f ca="1">IF(E138="","",SUMIFS('Loan EMI Calculator'!$F$32:$F$402,'Loan EMI Calculator'!$C$32:$C$402,"&gt;="&amp;DATE(E138,1,1),'Loan EMI Calculator'!$C$32:$C$402,"&lt;="&amp;DATE(E138,12,31)))</f>
        <v>#N/A</v>
      </c>
      <c r="H138" s="14" t="e">
        <f ca="1">IF(E138="","",SUMIFS('Loan EMI Calculator'!$G$32:$G$402,'Loan EMI Calculator'!$C$32:$C$402,"&gt;="&amp;DATE(E138,1,1),'Loan EMI Calculator'!$C$32:$C$402,"&lt;="&amp;DATE(E138,12,31)))</f>
        <v>#N/A</v>
      </c>
      <c r="I138" s="14" t="e">
        <f t="shared" ca="1" si="5"/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>
      <c r="A139" s="7"/>
      <c r="B139" s="7"/>
      <c r="C139" s="7"/>
      <c r="D139" s="7"/>
      <c r="E139" s="10" t="e">
        <f t="shared" ca="1" si="4"/>
        <v>#N/A</v>
      </c>
      <c r="F139" s="14" t="e">
        <f ca="1">IF(E139="","",SUMIFS('Loan EMI Calculator'!$E$32:$E$402,'Loan EMI Calculator'!$C$32:$C$402,"&gt;="&amp;DATE(E139,1,1),'Loan EMI Calculator'!$C$32:$C$402,"&lt;="&amp;DATE(E139,12,31)))</f>
        <v>#N/A</v>
      </c>
      <c r="G139" s="14" t="e">
        <f ca="1">IF(E139="","",SUMIFS('Loan EMI Calculator'!$F$32:$F$402,'Loan EMI Calculator'!$C$32:$C$402,"&gt;="&amp;DATE(E139,1,1),'Loan EMI Calculator'!$C$32:$C$402,"&lt;="&amp;DATE(E139,12,31)))</f>
        <v>#N/A</v>
      </c>
      <c r="H139" s="14" t="e">
        <f ca="1">IF(E139="","",SUMIFS('Loan EMI Calculator'!$G$32:$G$402,'Loan EMI Calculator'!$C$32:$C$402,"&gt;="&amp;DATE(E139,1,1),'Loan EMI Calculator'!$C$32:$C$402,"&lt;="&amp;DATE(E139,12,31)))</f>
        <v>#N/A</v>
      </c>
      <c r="I139" s="14" t="e">
        <f t="shared" ca="1" si="5"/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>
      <c r="A140" s="7"/>
      <c r="B140" s="7"/>
      <c r="C140" s="7"/>
      <c r="D140" s="7"/>
      <c r="E140" s="10" t="e">
        <f t="shared" ca="1" si="4"/>
        <v>#N/A</v>
      </c>
      <c r="F140" s="14" t="e">
        <f ca="1">IF(E140="","",SUMIFS('Loan EMI Calculator'!$E$32:$E$402,'Loan EMI Calculator'!$C$32:$C$402,"&gt;="&amp;DATE(E140,1,1),'Loan EMI Calculator'!$C$32:$C$402,"&lt;="&amp;DATE(E140,12,31)))</f>
        <v>#N/A</v>
      </c>
      <c r="G140" s="14" t="e">
        <f ca="1">IF(E140="","",SUMIFS('Loan EMI Calculator'!$F$32:$F$402,'Loan EMI Calculator'!$C$32:$C$402,"&gt;="&amp;DATE(E140,1,1),'Loan EMI Calculator'!$C$32:$C$402,"&lt;="&amp;DATE(E140,12,31)))</f>
        <v>#N/A</v>
      </c>
      <c r="H140" s="14" t="e">
        <f ca="1">IF(E140="","",SUMIFS('Loan EMI Calculator'!$G$32:$G$402,'Loan EMI Calculator'!$C$32:$C$402,"&gt;="&amp;DATE(E140,1,1),'Loan EMI Calculator'!$C$32:$C$402,"&lt;="&amp;DATE(E140,12,31)))</f>
        <v>#N/A</v>
      </c>
      <c r="I140" s="14" t="e">
        <f t="shared" ca="1" si="5"/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>
      <c r="A141" s="7"/>
      <c r="B141" s="7"/>
      <c r="C141" s="7"/>
      <c r="D141" s="7"/>
      <c r="E141" s="10" t="e">
        <f t="shared" ca="1" si="4"/>
        <v>#N/A</v>
      </c>
      <c r="F141" s="14" t="e">
        <f ca="1">IF(E141="","",SUMIFS('Loan EMI Calculator'!$E$32:$E$402,'Loan EMI Calculator'!$C$32:$C$402,"&gt;="&amp;DATE(E141,1,1),'Loan EMI Calculator'!$C$32:$C$402,"&lt;="&amp;DATE(E141,12,31)))</f>
        <v>#N/A</v>
      </c>
      <c r="G141" s="14" t="e">
        <f ca="1">IF(E141="","",SUMIFS('Loan EMI Calculator'!$F$32:$F$402,'Loan EMI Calculator'!$C$32:$C$402,"&gt;="&amp;DATE(E141,1,1),'Loan EMI Calculator'!$C$32:$C$402,"&lt;="&amp;DATE(E141,12,31)))</f>
        <v>#N/A</v>
      </c>
      <c r="H141" s="14" t="e">
        <f ca="1">IF(E141="","",SUMIFS('Loan EMI Calculator'!$G$32:$G$402,'Loan EMI Calculator'!$C$32:$C$402,"&gt;="&amp;DATE(E141,1,1),'Loan EMI Calculator'!$C$32:$C$402,"&lt;="&amp;DATE(E141,12,31)))</f>
        <v>#N/A</v>
      </c>
      <c r="I141" s="14" t="e">
        <f t="shared" ca="1" si="5"/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>
      <c r="A142" s="7"/>
      <c r="B142" s="7"/>
      <c r="C142" s="7"/>
      <c r="D142" s="7"/>
      <c r="E142" s="10" t="e">
        <f t="shared" ca="1" si="4"/>
        <v>#N/A</v>
      </c>
      <c r="F142" s="14" t="e">
        <f ca="1">IF(E142="","",SUMIFS('Loan EMI Calculator'!$E$32:$E$402,'Loan EMI Calculator'!$C$32:$C$402,"&gt;="&amp;DATE(E142,1,1),'Loan EMI Calculator'!$C$32:$C$402,"&lt;="&amp;DATE(E142,12,31)))</f>
        <v>#N/A</v>
      </c>
      <c r="G142" s="14" t="e">
        <f ca="1">IF(E142="","",SUMIFS('Loan EMI Calculator'!$F$32:$F$402,'Loan EMI Calculator'!$C$32:$C$402,"&gt;="&amp;DATE(E142,1,1),'Loan EMI Calculator'!$C$32:$C$402,"&lt;="&amp;DATE(E142,12,31)))</f>
        <v>#N/A</v>
      </c>
      <c r="H142" s="14" t="e">
        <f ca="1">IF(E142="","",SUMIFS('Loan EMI Calculator'!$G$32:$G$402,'Loan EMI Calculator'!$C$32:$C$402,"&gt;="&amp;DATE(E142,1,1),'Loan EMI Calculator'!$C$32:$C$402,"&lt;="&amp;DATE(E142,12,31)))</f>
        <v>#N/A</v>
      </c>
      <c r="I142" s="14" t="e">
        <f t="shared" ca="1" si="5"/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>
      <c r="A143" s="7"/>
      <c r="B143" s="7"/>
      <c r="C143" s="7"/>
      <c r="D143" s="7"/>
      <c r="E143" s="10" t="e">
        <f t="shared" ca="1" si="4"/>
        <v>#N/A</v>
      </c>
      <c r="F143" s="14" t="e">
        <f ca="1">IF(E143="","",SUMIFS('Loan EMI Calculator'!$E$32:$E$402,'Loan EMI Calculator'!$C$32:$C$402,"&gt;="&amp;DATE(E143,1,1),'Loan EMI Calculator'!$C$32:$C$402,"&lt;="&amp;DATE(E143,12,31)))</f>
        <v>#N/A</v>
      </c>
      <c r="G143" s="14" t="e">
        <f ca="1">IF(E143="","",SUMIFS('Loan EMI Calculator'!$F$32:$F$402,'Loan EMI Calculator'!$C$32:$C$402,"&gt;="&amp;DATE(E143,1,1),'Loan EMI Calculator'!$C$32:$C$402,"&lt;="&amp;DATE(E143,12,31)))</f>
        <v>#N/A</v>
      </c>
      <c r="H143" s="14" t="e">
        <f ca="1">IF(E143="","",SUMIFS('Loan EMI Calculator'!$G$32:$G$402,'Loan EMI Calculator'!$C$32:$C$402,"&gt;="&amp;DATE(E143,1,1),'Loan EMI Calculator'!$C$32:$C$402,"&lt;="&amp;DATE(E143,12,31)))</f>
        <v>#N/A</v>
      </c>
      <c r="I143" s="14" t="e">
        <f t="shared" ca="1" si="5"/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>
      <c r="A144" s="7"/>
      <c r="B144" s="7"/>
      <c r="C144" s="7"/>
      <c r="D144" s="7"/>
      <c r="E144" s="10" t="e">
        <f t="shared" ca="1" si="4"/>
        <v>#N/A</v>
      </c>
      <c r="F144" s="14" t="e">
        <f ca="1">IF(E144="","",SUMIFS('Loan EMI Calculator'!$E$32:$E$402,'Loan EMI Calculator'!$C$32:$C$402,"&gt;="&amp;DATE(E144,1,1),'Loan EMI Calculator'!$C$32:$C$402,"&lt;="&amp;DATE(E144,12,31)))</f>
        <v>#N/A</v>
      </c>
      <c r="G144" s="14" t="e">
        <f ca="1">IF(E144="","",SUMIFS('Loan EMI Calculator'!$F$32:$F$402,'Loan EMI Calculator'!$C$32:$C$402,"&gt;="&amp;DATE(E144,1,1),'Loan EMI Calculator'!$C$32:$C$402,"&lt;="&amp;DATE(E144,12,31)))</f>
        <v>#N/A</v>
      </c>
      <c r="H144" s="14" t="e">
        <f ca="1">IF(E144="","",SUMIFS('Loan EMI Calculator'!$G$32:$G$402,'Loan EMI Calculator'!$C$32:$C$402,"&gt;="&amp;DATE(E144,1,1),'Loan EMI Calculator'!$C$32:$C$402,"&lt;="&amp;DATE(E144,12,31)))</f>
        <v>#N/A</v>
      </c>
      <c r="I144" s="14" t="e">
        <f t="shared" ca="1" si="5"/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>
      <c r="A145" s="7"/>
      <c r="B145" s="7"/>
      <c r="C145" s="7"/>
      <c r="D145" s="7"/>
      <c r="E145" s="10" t="e">
        <f t="shared" ca="1" si="4"/>
        <v>#N/A</v>
      </c>
      <c r="F145" s="14" t="e">
        <f ca="1">IF(E145="","",SUMIFS('Loan EMI Calculator'!$E$32:$E$402,'Loan EMI Calculator'!$C$32:$C$402,"&gt;="&amp;DATE(E145,1,1),'Loan EMI Calculator'!$C$32:$C$402,"&lt;="&amp;DATE(E145,12,31)))</f>
        <v>#N/A</v>
      </c>
      <c r="G145" s="14" t="e">
        <f ca="1">IF(E145="","",SUMIFS('Loan EMI Calculator'!$F$32:$F$402,'Loan EMI Calculator'!$C$32:$C$402,"&gt;="&amp;DATE(E145,1,1),'Loan EMI Calculator'!$C$32:$C$402,"&lt;="&amp;DATE(E145,12,31)))</f>
        <v>#N/A</v>
      </c>
      <c r="H145" s="14" t="e">
        <f ca="1">IF(E145="","",SUMIFS('Loan EMI Calculator'!$G$32:$G$402,'Loan EMI Calculator'!$C$32:$C$402,"&gt;="&amp;DATE(E145,1,1),'Loan EMI Calculator'!$C$32:$C$402,"&lt;="&amp;DATE(E145,12,31)))</f>
        <v>#N/A</v>
      </c>
      <c r="I145" s="14" t="e">
        <f t="shared" ca="1" si="5"/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>
      <c r="A146" s="7"/>
      <c r="B146" s="7"/>
      <c r="C146" s="7"/>
      <c r="D146" s="7"/>
      <c r="E146" s="10" t="e">
        <f t="shared" ca="1" si="4"/>
        <v>#N/A</v>
      </c>
      <c r="F146" s="14" t="e">
        <f ca="1">IF(E146="","",SUMIFS('Loan EMI Calculator'!$E$32:$E$402,'Loan EMI Calculator'!$C$32:$C$402,"&gt;="&amp;DATE(E146,1,1),'Loan EMI Calculator'!$C$32:$C$402,"&lt;="&amp;DATE(E146,12,31)))</f>
        <v>#N/A</v>
      </c>
      <c r="G146" s="14" t="e">
        <f ca="1">IF(E146="","",SUMIFS('Loan EMI Calculator'!$F$32:$F$402,'Loan EMI Calculator'!$C$32:$C$402,"&gt;="&amp;DATE(E146,1,1),'Loan EMI Calculator'!$C$32:$C$402,"&lt;="&amp;DATE(E146,12,31)))</f>
        <v>#N/A</v>
      </c>
      <c r="H146" s="14" t="e">
        <f ca="1">IF(E146="","",SUMIFS('Loan EMI Calculator'!$G$32:$G$402,'Loan EMI Calculator'!$C$32:$C$402,"&gt;="&amp;DATE(E146,1,1),'Loan EMI Calculator'!$C$32:$C$402,"&lt;="&amp;DATE(E146,12,31)))</f>
        <v>#N/A</v>
      </c>
      <c r="I146" s="14" t="e">
        <f t="shared" ca="1" si="5"/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>
      <c r="A147" s="7"/>
      <c r="B147" s="7"/>
      <c r="C147" s="7"/>
      <c r="D147" s="7"/>
      <c r="E147" s="10" t="e">
        <f t="shared" ca="1" si="4"/>
        <v>#N/A</v>
      </c>
      <c r="F147" s="14" t="e">
        <f ca="1">IF(E147="","",SUMIFS('Loan EMI Calculator'!$E$32:$E$402,'Loan EMI Calculator'!$C$32:$C$402,"&gt;="&amp;DATE(E147,1,1),'Loan EMI Calculator'!$C$32:$C$402,"&lt;="&amp;DATE(E147,12,31)))</f>
        <v>#N/A</v>
      </c>
      <c r="G147" s="14" t="e">
        <f ca="1">IF(E147="","",SUMIFS('Loan EMI Calculator'!$F$32:$F$402,'Loan EMI Calculator'!$C$32:$C$402,"&gt;="&amp;DATE(E147,1,1),'Loan EMI Calculator'!$C$32:$C$402,"&lt;="&amp;DATE(E147,12,31)))</f>
        <v>#N/A</v>
      </c>
      <c r="H147" s="14" t="e">
        <f ca="1">IF(E147="","",SUMIFS('Loan EMI Calculator'!$G$32:$G$402,'Loan EMI Calculator'!$C$32:$C$402,"&gt;="&amp;DATE(E147,1,1),'Loan EMI Calculator'!$C$32:$C$402,"&lt;="&amp;DATE(E147,12,31)))</f>
        <v>#N/A</v>
      </c>
      <c r="I147" s="14" t="e">
        <f t="shared" ca="1" si="5"/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>
      <c r="A148" s="7"/>
      <c r="B148" s="7"/>
      <c r="C148" s="7"/>
      <c r="D148" s="7"/>
      <c r="E148" s="10" t="e">
        <f t="shared" ca="1" si="4"/>
        <v>#N/A</v>
      </c>
      <c r="F148" s="14" t="e">
        <f ca="1">IF(E148="","",SUMIFS('Loan EMI Calculator'!$E$32:$E$402,'Loan EMI Calculator'!$C$32:$C$402,"&gt;="&amp;DATE(E148,1,1),'Loan EMI Calculator'!$C$32:$C$402,"&lt;="&amp;DATE(E148,12,31)))</f>
        <v>#N/A</v>
      </c>
      <c r="G148" s="14" t="e">
        <f ca="1">IF(E148="","",SUMIFS('Loan EMI Calculator'!$F$32:$F$402,'Loan EMI Calculator'!$C$32:$C$402,"&gt;="&amp;DATE(E148,1,1),'Loan EMI Calculator'!$C$32:$C$402,"&lt;="&amp;DATE(E148,12,31)))</f>
        <v>#N/A</v>
      </c>
      <c r="H148" s="14" t="e">
        <f ca="1">IF(E148="","",SUMIFS('Loan EMI Calculator'!$G$32:$G$402,'Loan EMI Calculator'!$C$32:$C$402,"&gt;="&amp;DATE(E148,1,1),'Loan EMI Calculator'!$C$32:$C$402,"&lt;="&amp;DATE(E148,12,31)))</f>
        <v>#N/A</v>
      </c>
      <c r="I148" s="14" t="e">
        <f t="shared" ca="1" si="5"/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>
      <c r="A149" s="7"/>
      <c r="B149" s="7"/>
      <c r="C149" s="7"/>
      <c r="D149" s="7"/>
      <c r="E149" s="10" t="e">
        <f t="shared" ca="1" si="4"/>
        <v>#N/A</v>
      </c>
      <c r="F149" s="14" t="e">
        <f ca="1">IF(E149="","",SUMIFS('Loan EMI Calculator'!$E$32:$E$402,'Loan EMI Calculator'!$C$32:$C$402,"&gt;="&amp;DATE(E149,1,1),'Loan EMI Calculator'!$C$32:$C$402,"&lt;="&amp;DATE(E149,12,31)))</f>
        <v>#N/A</v>
      </c>
      <c r="G149" s="14" t="e">
        <f ca="1">IF(E149="","",SUMIFS('Loan EMI Calculator'!$F$32:$F$402,'Loan EMI Calculator'!$C$32:$C$402,"&gt;="&amp;DATE(E149,1,1),'Loan EMI Calculator'!$C$32:$C$402,"&lt;="&amp;DATE(E149,12,31)))</f>
        <v>#N/A</v>
      </c>
      <c r="H149" s="14" t="e">
        <f ca="1">IF(E149="","",SUMIFS('Loan EMI Calculator'!$G$32:$G$402,'Loan EMI Calculator'!$C$32:$C$402,"&gt;="&amp;DATE(E149,1,1),'Loan EMI Calculator'!$C$32:$C$402,"&lt;="&amp;DATE(E149,12,31)))</f>
        <v>#N/A</v>
      </c>
      <c r="I149" s="14" t="e">
        <f t="shared" ca="1" si="5"/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>
      <c r="A150" s="7"/>
      <c r="B150" s="7"/>
      <c r="C150" s="7"/>
      <c r="D150" s="7"/>
      <c r="E150" s="10" t="e">
        <f t="shared" ca="1" si="4"/>
        <v>#N/A</v>
      </c>
      <c r="F150" s="14" t="e">
        <f ca="1">IF(E150="","",SUMIFS('Loan EMI Calculator'!$E$32:$E$402,'Loan EMI Calculator'!$C$32:$C$402,"&gt;="&amp;DATE(E150,1,1),'Loan EMI Calculator'!$C$32:$C$402,"&lt;="&amp;DATE(E150,12,31)))</f>
        <v>#N/A</v>
      </c>
      <c r="G150" s="14" t="e">
        <f ca="1">IF(E150="","",SUMIFS('Loan EMI Calculator'!$F$32:$F$402,'Loan EMI Calculator'!$C$32:$C$402,"&gt;="&amp;DATE(E150,1,1),'Loan EMI Calculator'!$C$32:$C$402,"&lt;="&amp;DATE(E150,12,31)))</f>
        <v>#N/A</v>
      </c>
      <c r="H150" s="14" t="e">
        <f ca="1">IF(E150="","",SUMIFS('Loan EMI Calculator'!$G$32:$G$402,'Loan EMI Calculator'!$C$32:$C$402,"&gt;="&amp;DATE(E150,1,1),'Loan EMI Calculator'!$C$32:$C$402,"&lt;="&amp;DATE(E150,12,31)))</f>
        <v>#N/A</v>
      </c>
      <c r="I150" s="14" t="e">
        <f t="shared" ca="1" si="5"/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>
      <c r="A151" s="7"/>
      <c r="B151" s="7"/>
      <c r="C151" s="7"/>
      <c r="D151" s="7"/>
      <c r="E151" s="10" t="e">
        <f t="shared" ca="1" si="4"/>
        <v>#N/A</v>
      </c>
      <c r="F151" s="14" t="e">
        <f ca="1">IF(E151="","",SUMIFS('Loan EMI Calculator'!$E$32:$E$402,'Loan EMI Calculator'!$C$32:$C$402,"&gt;="&amp;DATE(E151,1,1),'Loan EMI Calculator'!$C$32:$C$402,"&lt;="&amp;DATE(E151,12,31)))</f>
        <v>#N/A</v>
      </c>
      <c r="G151" s="14" t="e">
        <f ca="1">IF(E151="","",SUMIFS('Loan EMI Calculator'!$F$32:$F$402,'Loan EMI Calculator'!$C$32:$C$402,"&gt;="&amp;DATE(E151,1,1),'Loan EMI Calculator'!$C$32:$C$402,"&lt;="&amp;DATE(E151,12,31)))</f>
        <v>#N/A</v>
      </c>
      <c r="H151" s="14" t="e">
        <f ca="1">IF(E151="","",SUMIFS('Loan EMI Calculator'!$G$32:$G$402,'Loan EMI Calculator'!$C$32:$C$402,"&gt;="&amp;DATE(E151,1,1),'Loan EMI Calculator'!$C$32:$C$402,"&lt;="&amp;DATE(E151,12,31)))</f>
        <v>#N/A</v>
      </c>
      <c r="I151" s="14" t="e">
        <f t="shared" ca="1" si="5"/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>
      <c r="A152" s="7"/>
      <c r="B152" s="7"/>
      <c r="C152" s="7"/>
      <c r="D152" s="7"/>
      <c r="E152" s="10" t="e">
        <f t="shared" ca="1" si="4"/>
        <v>#N/A</v>
      </c>
      <c r="F152" s="14" t="e">
        <f ca="1">IF(E152="","",SUMIFS('Loan EMI Calculator'!$E$32:$E$402,'Loan EMI Calculator'!$C$32:$C$402,"&gt;="&amp;DATE(E152,1,1),'Loan EMI Calculator'!$C$32:$C$402,"&lt;="&amp;DATE(E152,12,31)))</f>
        <v>#N/A</v>
      </c>
      <c r="G152" s="14" t="e">
        <f ca="1">IF(E152="","",SUMIFS('Loan EMI Calculator'!$F$32:$F$402,'Loan EMI Calculator'!$C$32:$C$402,"&gt;="&amp;DATE(E152,1,1),'Loan EMI Calculator'!$C$32:$C$402,"&lt;="&amp;DATE(E152,12,31)))</f>
        <v>#N/A</v>
      </c>
      <c r="H152" s="14" t="e">
        <f ca="1">IF(E152="","",SUMIFS('Loan EMI Calculator'!$G$32:$G$402,'Loan EMI Calculator'!$C$32:$C$402,"&gt;="&amp;DATE(E152,1,1),'Loan EMI Calculator'!$C$32:$C$402,"&lt;="&amp;DATE(E152,12,31)))</f>
        <v>#N/A</v>
      </c>
      <c r="I152" s="14" t="e">
        <f t="shared" ca="1" si="5"/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>
      <c r="A153" s="7"/>
      <c r="B153" s="7"/>
      <c r="C153" s="7"/>
      <c r="D153" s="7"/>
      <c r="E153" s="10" t="e">
        <f t="shared" ca="1" si="4"/>
        <v>#N/A</v>
      </c>
      <c r="F153" s="14" t="e">
        <f ca="1">IF(E153="","",SUMIFS('Loan EMI Calculator'!$E$32:$E$402,'Loan EMI Calculator'!$C$32:$C$402,"&gt;="&amp;DATE(E153,1,1),'Loan EMI Calculator'!$C$32:$C$402,"&lt;="&amp;DATE(E153,12,31)))</f>
        <v>#N/A</v>
      </c>
      <c r="G153" s="14" t="e">
        <f ca="1">IF(E153="","",SUMIFS('Loan EMI Calculator'!$F$32:$F$402,'Loan EMI Calculator'!$C$32:$C$402,"&gt;="&amp;DATE(E153,1,1),'Loan EMI Calculator'!$C$32:$C$402,"&lt;="&amp;DATE(E153,12,31)))</f>
        <v>#N/A</v>
      </c>
      <c r="H153" s="14" t="e">
        <f ca="1">IF(E153="","",SUMIFS('Loan EMI Calculator'!$G$32:$G$402,'Loan EMI Calculator'!$C$32:$C$402,"&gt;="&amp;DATE(E153,1,1),'Loan EMI Calculator'!$C$32:$C$402,"&lt;="&amp;DATE(E153,12,31)))</f>
        <v>#N/A</v>
      </c>
      <c r="I153" s="14" t="e">
        <f t="shared" ca="1" si="5"/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>
      <c r="A154" s="7"/>
      <c r="B154" s="7"/>
      <c r="C154" s="7"/>
      <c r="D154" s="7"/>
      <c r="E154" s="10" t="e">
        <f t="shared" ca="1" si="4"/>
        <v>#N/A</v>
      </c>
      <c r="F154" s="14" t="e">
        <f ca="1">IF(E154="","",SUMIFS('Loan EMI Calculator'!$E$32:$E$402,'Loan EMI Calculator'!$C$32:$C$402,"&gt;="&amp;DATE(E154,1,1),'Loan EMI Calculator'!$C$32:$C$402,"&lt;="&amp;DATE(E154,12,31)))</f>
        <v>#N/A</v>
      </c>
      <c r="G154" s="14" t="e">
        <f ca="1">IF(E154="","",SUMIFS('Loan EMI Calculator'!$F$32:$F$402,'Loan EMI Calculator'!$C$32:$C$402,"&gt;="&amp;DATE(E154,1,1),'Loan EMI Calculator'!$C$32:$C$402,"&lt;="&amp;DATE(E154,12,31)))</f>
        <v>#N/A</v>
      </c>
      <c r="H154" s="14" t="e">
        <f ca="1">IF(E154="","",SUMIFS('Loan EMI Calculator'!$G$32:$G$402,'Loan EMI Calculator'!$C$32:$C$402,"&gt;="&amp;DATE(E154,1,1),'Loan EMI Calculator'!$C$32:$C$402,"&lt;="&amp;DATE(E154,12,31)))</f>
        <v>#N/A</v>
      </c>
      <c r="I154" s="14" t="e">
        <f t="shared" ca="1" si="5"/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>
      <c r="A155" s="7"/>
      <c r="B155" s="7"/>
      <c r="C155" s="7"/>
      <c r="D155" s="7"/>
      <c r="E155" s="10" t="e">
        <f t="shared" ca="1" si="4"/>
        <v>#N/A</v>
      </c>
      <c r="F155" s="14" t="e">
        <f ca="1">IF(E155="","",SUMIFS('Loan EMI Calculator'!$E$32:$E$402,'Loan EMI Calculator'!$C$32:$C$402,"&gt;="&amp;DATE(E155,1,1),'Loan EMI Calculator'!$C$32:$C$402,"&lt;="&amp;DATE(E155,12,31)))</f>
        <v>#N/A</v>
      </c>
      <c r="G155" s="14" t="e">
        <f ca="1">IF(E155="","",SUMIFS('Loan EMI Calculator'!$F$32:$F$402,'Loan EMI Calculator'!$C$32:$C$402,"&gt;="&amp;DATE(E155,1,1),'Loan EMI Calculator'!$C$32:$C$402,"&lt;="&amp;DATE(E155,12,31)))</f>
        <v>#N/A</v>
      </c>
      <c r="H155" s="14" t="e">
        <f ca="1">IF(E155="","",SUMIFS('Loan EMI Calculator'!$G$32:$G$402,'Loan EMI Calculator'!$C$32:$C$402,"&gt;="&amp;DATE(E155,1,1),'Loan EMI Calculator'!$C$32:$C$402,"&lt;="&amp;DATE(E155,12,31)))</f>
        <v>#N/A</v>
      </c>
      <c r="I155" s="14" t="e">
        <f t="shared" ca="1" si="5"/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>
      <c r="A156" s="7"/>
      <c r="B156" s="7"/>
      <c r="C156" s="7"/>
      <c r="D156" s="7"/>
      <c r="E156" s="10" t="e">
        <f t="shared" ca="1" si="4"/>
        <v>#N/A</v>
      </c>
      <c r="F156" s="14" t="e">
        <f ca="1">IF(E156="","",SUMIFS('Loan EMI Calculator'!$E$32:$E$402,'Loan EMI Calculator'!$C$32:$C$402,"&gt;="&amp;DATE(E156,1,1),'Loan EMI Calculator'!$C$32:$C$402,"&lt;="&amp;DATE(E156,12,31)))</f>
        <v>#N/A</v>
      </c>
      <c r="G156" s="14" t="e">
        <f ca="1">IF(E156="","",SUMIFS('Loan EMI Calculator'!$F$32:$F$402,'Loan EMI Calculator'!$C$32:$C$402,"&gt;="&amp;DATE(E156,1,1),'Loan EMI Calculator'!$C$32:$C$402,"&lt;="&amp;DATE(E156,12,31)))</f>
        <v>#N/A</v>
      </c>
      <c r="H156" s="14" t="e">
        <f ca="1">IF(E156="","",SUMIFS('Loan EMI Calculator'!$G$32:$G$402,'Loan EMI Calculator'!$C$32:$C$402,"&gt;="&amp;DATE(E156,1,1),'Loan EMI Calculator'!$C$32:$C$402,"&lt;="&amp;DATE(E156,12,31)))</f>
        <v>#N/A</v>
      </c>
      <c r="I156" s="14" t="e">
        <f t="shared" ca="1" si="5"/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>
      <c r="A157" s="7"/>
      <c r="B157" s="7"/>
      <c r="C157" s="7"/>
      <c r="D157" s="7"/>
      <c r="E157" s="10" t="e">
        <f t="shared" ca="1" si="4"/>
        <v>#N/A</v>
      </c>
      <c r="F157" s="14" t="e">
        <f ca="1">IF(E157="","",SUMIFS('Loan EMI Calculator'!$E$32:$E$402,'Loan EMI Calculator'!$C$32:$C$402,"&gt;="&amp;DATE(E157,1,1),'Loan EMI Calculator'!$C$32:$C$402,"&lt;="&amp;DATE(E157,12,31)))</f>
        <v>#N/A</v>
      </c>
      <c r="G157" s="14" t="e">
        <f ca="1">IF(E157="","",SUMIFS('Loan EMI Calculator'!$F$32:$F$402,'Loan EMI Calculator'!$C$32:$C$402,"&gt;="&amp;DATE(E157,1,1),'Loan EMI Calculator'!$C$32:$C$402,"&lt;="&amp;DATE(E157,12,31)))</f>
        <v>#N/A</v>
      </c>
      <c r="H157" s="14" t="e">
        <f ca="1">IF(E157="","",SUMIFS('Loan EMI Calculator'!$G$32:$G$402,'Loan EMI Calculator'!$C$32:$C$402,"&gt;="&amp;DATE(E157,1,1),'Loan EMI Calculator'!$C$32:$C$402,"&lt;="&amp;DATE(E157,12,31)))</f>
        <v>#N/A</v>
      </c>
      <c r="I157" s="14" t="e">
        <f t="shared" ca="1" si="5"/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>
      <c r="A158" s="7"/>
      <c r="B158" s="7"/>
      <c r="C158" s="7"/>
      <c r="D158" s="7"/>
      <c r="E158" s="10" t="e">
        <f t="shared" ca="1" si="4"/>
        <v>#N/A</v>
      </c>
      <c r="F158" s="14" t="e">
        <f ca="1">IF(E158="","",SUMIFS('Loan EMI Calculator'!$E$32:$E$402,'Loan EMI Calculator'!$C$32:$C$402,"&gt;="&amp;DATE(E158,1,1),'Loan EMI Calculator'!$C$32:$C$402,"&lt;="&amp;DATE(E158,12,31)))</f>
        <v>#N/A</v>
      </c>
      <c r="G158" s="14" t="e">
        <f ca="1">IF(E158="","",SUMIFS('Loan EMI Calculator'!$F$32:$F$402,'Loan EMI Calculator'!$C$32:$C$402,"&gt;="&amp;DATE(E158,1,1),'Loan EMI Calculator'!$C$32:$C$402,"&lt;="&amp;DATE(E158,12,31)))</f>
        <v>#N/A</v>
      </c>
      <c r="H158" s="14" t="e">
        <f ca="1">IF(E158="","",SUMIFS('Loan EMI Calculator'!$G$32:$G$402,'Loan EMI Calculator'!$C$32:$C$402,"&gt;="&amp;DATE(E158,1,1),'Loan EMI Calculator'!$C$32:$C$402,"&lt;="&amp;DATE(E158,12,31)))</f>
        <v>#N/A</v>
      </c>
      <c r="I158" s="14" t="e">
        <f t="shared" ca="1" si="5"/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>
      <c r="A159" s="7"/>
      <c r="B159" s="7"/>
      <c r="C159" s="7"/>
      <c r="D159" s="7"/>
      <c r="E159" s="10" t="e">
        <f t="shared" ca="1" si="4"/>
        <v>#N/A</v>
      </c>
      <c r="F159" s="14" t="e">
        <f ca="1">IF(E159="","",SUMIFS('Loan EMI Calculator'!$E$32:$E$402,'Loan EMI Calculator'!$C$32:$C$402,"&gt;="&amp;DATE(E159,1,1),'Loan EMI Calculator'!$C$32:$C$402,"&lt;="&amp;DATE(E159,12,31)))</f>
        <v>#N/A</v>
      </c>
      <c r="G159" s="14" t="e">
        <f ca="1">IF(E159="","",SUMIFS('Loan EMI Calculator'!$F$32:$F$402,'Loan EMI Calculator'!$C$32:$C$402,"&gt;="&amp;DATE(E159,1,1),'Loan EMI Calculator'!$C$32:$C$402,"&lt;="&amp;DATE(E159,12,31)))</f>
        <v>#N/A</v>
      </c>
      <c r="H159" s="14" t="e">
        <f ca="1">IF(E159="","",SUMIFS('Loan EMI Calculator'!$G$32:$G$402,'Loan EMI Calculator'!$C$32:$C$402,"&gt;="&amp;DATE(E159,1,1),'Loan EMI Calculator'!$C$32:$C$402,"&lt;="&amp;DATE(E159,12,31)))</f>
        <v>#N/A</v>
      </c>
      <c r="I159" s="14" t="e">
        <f t="shared" ca="1" si="5"/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>
      <c r="A160" s="7"/>
      <c r="B160" s="7"/>
      <c r="C160" s="7"/>
      <c r="D160" s="7"/>
      <c r="E160" s="10" t="e">
        <f t="shared" ca="1" si="4"/>
        <v>#N/A</v>
      </c>
      <c r="F160" s="14" t="e">
        <f ca="1">IF(E160="","",SUMIFS('Loan EMI Calculator'!$E$32:$E$402,'Loan EMI Calculator'!$C$32:$C$402,"&gt;="&amp;DATE(E160,1,1),'Loan EMI Calculator'!$C$32:$C$402,"&lt;="&amp;DATE(E160,12,31)))</f>
        <v>#N/A</v>
      </c>
      <c r="G160" s="14" t="e">
        <f ca="1">IF(E160="","",SUMIFS('Loan EMI Calculator'!$F$32:$F$402,'Loan EMI Calculator'!$C$32:$C$402,"&gt;="&amp;DATE(E160,1,1),'Loan EMI Calculator'!$C$32:$C$402,"&lt;="&amp;DATE(E160,12,31)))</f>
        <v>#N/A</v>
      </c>
      <c r="H160" s="14" t="e">
        <f ca="1">IF(E160="","",SUMIFS('Loan EMI Calculator'!$G$32:$G$402,'Loan EMI Calculator'!$C$32:$C$402,"&gt;="&amp;DATE(E160,1,1),'Loan EMI Calculator'!$C$32:$C$402,"&lt;="&amp;DATE(E160,12,31)))</f>
        <v>#N/A</v>
      </c>
      <c r="I160" s="14" t="e">
        <f t="shared" ca="1" si="5"/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>
      <c r="A161" s="7"/>
      <c r="B161" s="7"/>
      <c r="C161" s="7"/>
      <c r="D161" s="7"/>
      <c r="E161" s="10" t="e">
        <f t="shared" ca="1" si="4"/>
        <v>#N/A</v>
      </c>
      <c r="F161" s="14" t="e">
        <f ca="1">IF(E161="","",SUMIFS('Loan EMI Calculator'!$E$32:$E$402,'Loan EMI Calculator'!$C$32:$C$402,"&gt;="&amp;DATE(E161,1,1),'Loan EMI Calculator'!$C$32:$C$402,"&lt;="&amp;DATE(E161,12,31)))</f>
        <v>#N/A</v>
      </c>
      <c r="G161" s="14" t="e">
        <f ca="1">IF(E161="","",SUMIFS('Loan EMI Calculator'!$F$32:$F$402,'Loan EMI Calculator'!$C$32:$C$402,"&gt;="&amp;DATE(E161,1,1),'Loan EMI Calculator'!$C$32:$C$402,"&lt;="&amp;DATE(E161,12,31)))</f>
        <v>#N/A</v>
      </c>
      <c r="H161" s="14" t="e">
        <f ca="1">IF(E161="","",SUMIFS('Loan EMI Calculator'!$G$32:$G$402,'Loan EMI Calculator'!$C$32:$C$402,"&gt;="&amp;DATE(E161,1,1),'Loan EMI Calculator'!$C$32:$C$402,"&lt;="&amp;DATE(E161,12,31)))</f>
        <v>#N/A</v>
      </c>
      <c r="I161" s="14" t="e">
        <f t="shared" ca="1" si="5"/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>
      <c r="A162" s="7"/>
      <c r="B162" s="7"/>
      <c r="C162" s="7"/>
      <c r="D162" s="7"/>
      <c r="E162" s="10" t="e">
        <f t="shared" ca="1" si="4"/>
        <v>#N/A</v>
      </c>
      <c r="F162" s="14" t="e">
        <f ca="1">IF(E162="","",SUMIFS('Loan EMI Calculator'!$E$32:$E$402,'Loan EMI Calculator'!$C$32:$C$402,"&gt;="&amp;DATE(E162,1,1),'Loan EMI Calculator'!$C$32:$C$402,"&lt;="&amp;DATE(E162,12,31)))</f>
        <v>#N/A</v>
      </c>
      <c r="G162" s="14" t="e">
        <f ca="1">IF(E162="","",SUMIFS('Loan EMI Calculator'!$F$32:$F$402,'Loan EMI Calculator'!$C$32:$C$402,"&gt;="&amp;DATE(E162,1,1),'Loan EMI Calculator'!$C$32:$C$402,"&lt;="&amp;DATE(E162,12,31)))</f>
        <v>#N/A</v>
      </c>
      <c r="H162" s="14" t="e">
        <f ca="1">IF(E162="","",SUMIFS('Loan EMI Calculator'!$G$32:$G$402,'Loan EMI Calculator'!$C$32:$C$402,"&gt;="&amp;DATE(E162,1,1),'Loan EMI Calculator'!$C$32:$C$402,"&lt;="&amp;DATE(E162,12,31)))</f>
        <v>#N/A</v>
      </c>
      <c r="I162" s="14" t="e">
        <f t="shared" ca="1" si="5"/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>
      <c r="A163" s="7"/>
      <c r="B163" s="7"/>
      <c r="C163" s="7"/>
      <c r="D163" s="7"/>
      <c r="E163" s="10" t="e">
        <f t="shared" ca="1" si="4"/>
        <v>#N/A</v>
      </c>
      <c r="F163" s="14" t="e">
        <f ca="1">IF(E163="","",SUMIFS('Loan EMI Calculator'!$E$32:$E$402,'Loan EMI Calculator'!$C$32:$C$402,"&gt;="&amp;DATE(E163,1,1),'Loan EMI Calculator'!$C$32:$C$402,"&lt;="&amp;DATE(E163,12,31)))</f>
        <v>#N/A</v>
      </c>
      <c r="G163" s="14" t="e">
        <f ca="1">IF(E163="","",SUMIFS('Loan EMI Calculator'!$F$32:$F$402,'Loan EMI Calculator'!$C$32:$C$402,"&gt;="&amp;DATE(E163,1,1),'Loan EMI Calculator'!$C$32:$C$402,"&lt;="&amp;DATE(E163,12,31)))</f>
        <v>#N/A</v>
      </c>
      <c r="H163" s="14" t="e">
        <f ca="1">IF(E163="","",SUMIFS('Loan EMI Calculator'!$G$32:$G$402,'Loan EMI Calculator'!$C$32:$C$402,"&gt;="&amp;DATE(E163,1,1),'Loan EMI Calculator'!$C$32:$C$402,"&lt;="&amp;DATE(E163,12,31)))</f>
        <v>#N/A</v>
      </c>
      <c r="I163" s="14" t="e">
        <f t="shared" ca="1" si="5"/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>
      <c r="A164" s="7"/>
      <c r="B164" s="7"/>
      <c r="C164" s="7"/>
      <c r="D164" s="7"/>
      <c r="E164" s="10" t="e">
        <f t="shared" ca="1" si="4"/>
        <v>#N/A</v>
      </c>
      <c r="F164" s="14" t="e">
        <f ca="1">IF(E164="","",SUMIFS('Loan EMI Calculator'!$E$32:$E$402,'Loan EMI Calculator'!$C$32:$C$402,"&gt;="&amp;DATE(E164,1,1),'Loan EMI Calculator'!$C$32:$C$402,"&lt;="&amp;DATE(E164,12,31)))</f>
        <v>#N/A</v>
      </c>
      <c r="G164" s="14" t="e">
        <f ca="1">IF(E164="","",SUMIFS('Loan EMI Calculator'!$F$32:$F$402,'Loan EMI Calculator'!$C$32:$C$402,"&gt;="&amp;DATE(E164,1,1),'Loan EMI Calculator'!$C$32:$C$402,"&lt;="&amp;DATE(E164,12,31)))</f>
        <v>#N/A</v>
      </c>
      <c r="H164" s="14" t="e">
        <f ca="1">IF(E164="","",SUMIFS('Loan EMI Calculator'!$G$32:$G$402,'Loan EMI Calculator'!$C$32:$C$402,"&gt;="&amp;DATE(E164,1,1),'Loan EMI Calculator'!$C$32:$C$402,"&lt;="&amp;DATE(E164,12,31)))</f>
        <v>#N/A</v>
      </c>
      <c r="I164" s="14" t="e">
        <f t="shared" ca="1" si="5"/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>
      <c r="A165" s="7"/>
      <c r="B165" s="7"/>
      <c r="C165" s="7"/>
      <c r="D165" s="7"/>
      <c r="E165" s="10" t="e">
        <f t="shared" ca="1" si="4"/>
        <v>#N/A</v>
      </c>
      <c r="F165" s="14" t="e">
        <f ca="1">IF(E165="","",SUMIFS('Loan EMI Calculator'!$E$32:$E$402,'Loan EMI Calculator'!$C$32:$C$402,"&gt;="&amp;DATE(E165,1,1),'Loan EMI Calculator'!$C$32:$C$402,"&lt;="&amp;DATE(E165,12,31)))</f>
        <v>#N/A</v>
      </c>
      <c r="G165" s="14" t="e">
        <f ca="1">IF(E165="","",SUMIFS('Loan EMI Calculator'!$F$32:$F$402,'Loan EMI Calculator'!$C$32:$C$402,"&gt;="&amp;DATE(E165,1,1),'Loan EMI Calculator'!$C$32:$C$402,"&lt;="&amp;DATE(E165,12,31)))</f>
        <v>#N/A</v>
      </c>
      <c r="H165" s="14" t="e">
        <f ca="1">IF(E165="","",SUMIFS('Loan EMI Calculator'!$G$32:$G$402,'Loan EMI Calculator'!$C$32:$C$402,"&gt;="&amp;DATE(E165,1,1),'Loan EMI Calculator'!$C$32:$C$402,"&lt;="&amp;DATE(E165,12,31)))</f>
        <v>#N/A</v>
      </c>
      <c r="I165" s="14" t="e">
        <f t="shared" ca="1" si="5"/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>
      <c r="A166" s="7"/>
      <c r="B166" s="7"/>
      <c r="C166" s="7"/>
      <c r="D166" s="7"/>
      <c r="E166" s="10" t="e">
        <f t="shared" ca="1" si="4"/>
        <v>#N/A</v>
      </c>
      <c r="F166" s="14" t="e">
        <f ca="1">IF(E166="","",SUMIFS('Loan EMI Calculator'!$E$32:$E$402,'Loan EMI Calculator'!$C$32:$C$402,"&gt;="&amp;DATE(E166,1,1),'Loan EMI Calculator'!$C$32:$C$402,"&lt;="&amp;DATE(E166,12,31)))</f>
        <v>#N/A</v>
      </c>
      <c r="G166" s="14" t="e">
        <f ca="1">IF(E166="","",SUMIFS('Loan EMI Calculator'!$F$32:$F$402,'Loan EMI Calculator'!$C$32:$C$402,"&gt;="&amp;DATE(E166,1,1),'Loan EMI Calculator'!$C$32:$C$402,"&lt;="&amp;DATE(E166,12,31)))</f>
        <v>#N/A</v>
      </c>
      <c r="H166" s="14" t="e">
        <f ca="1">IF(E166="","",SUMIFS('Loan EMI Calculator'!$G$32:$G$402,'Loan EMI Calculator'!$C$32:$C$402,"&gt;="&amp;DATE(E166,1,1),'Loan EMI Calculator'!$C$32:$C$402,"&lt;="&amp;DATE(E166,12,31)))</f>
        <v>#N/A</v>
      </c>
      <c r="I166" s="14" t="e">
        <f t="shared" ca="1" si="5"/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>
      <c r="A167" s="7"/>
      <c r="B167" s="7"/>
      <c r="C167" s="7"/>
      <c r="D167" s="7"/>
      <c r="E167" s="10" t="e">
        <f t="shared" ca="1" si="4"/>
        <v>#N/A</v>
      </c>
      <c r="F167" s="14" t="e">
        <f ca="1">IF(E167="","",SUMIFS('Loan EMI Calculator'!$E$32:$E$402,'Loan EMI Calculator'!$C$32:$C$402,"&gt;="&amp;DATE(E167,1,1),'Loan EMI Calculator'!$C$32:$C$402,"&lt;="&amp;DATE(E167,12,31)))</f>
        <v>#N/A</v>
      </c>
      <c r="G167" s="14" t="e">
        <f ca="1">IF(E167="","",SUMIFS('Loan EMI Calculator'!$F$32:$F$402,'Loan EMI Calculator'!$C$32:$C$402,"&gt;="&amp;DATE(E167,1,1),'Loan EMI Calculator'!$C$32:$C$402,"&lt;="&amp;DATE(E167,12,31)))</f>
        <v>#N/A</v>
      </c>
      <c r="H167" s="14" t="e">
        <f ca="1">IF(E167="","",SUMIFS('Loan EMI Calculator'!$G$32:$G$402,'Loan EMI Calculator'!$C$32:$C$402,"&gt;="&amp;DATE(E167,1,1),'Loan EMI Calculator'!$C$32:$C$402,"&lt;="&amp;DATE(E167,12,31)))</f>
        <v>#N/A</v>
      </c>
      <c r="I167" s="14" t="e">
        <f t="shared" ca="1" si="5"/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>
      <c r="A168" s="7"/>
      <c r="B168" s="7"/>
      <c r="C168" s="7"/>
      <c r="D168" s="7"/>
      <c r="E168" s="10" t="e">
        <f t="shared" ca="1" si="4"/>
        <v>#N/A</v>
      </c>
      <c r="F168" s="14" t="e">
        <f ca="1">IF(E168="","",SUMIFS('Loan EMI Calculator'!$E$32:$E$402,'Loan EMI Calculator'!$C$32:$C$402,"&gt;="&amp;DATE(E168,1,1),'Loan EMI Calculator'!$C$32:$C$402,"&lt;="&amp;DATE(E168,12,31)))</f>
        <v>#N/A</v>
      </c>
      <c r="G168" s="14" t="e">
        <f ca="1">IF(E168="","",SUMIFS('Loan EMI Calculator'!$F$32:$F$402,'Loan EMI Calculator'!$C$32:$C$402,"&gt;="&amp;DATE(E168,1,1),'Loan EMI Calculator'!$C$32:$C$402,"&lt;="&amp;DATE(E168,12,31)))</f>
        <v>#N/A</v>
      </c>
      <c r="H168" s="14" t="e">
        <f ca="1">IF(E168="","",SUMIFS('Loan EMI Calculator'!$G$32:$G$402,'Loan EMI Calculator'!$C$32:$C$402,"&gt;="&amp;DATE(E168,1,1),'Loan EMI Calculator'!$C$32:$C$402,"&lt;="&amp;DATE(E168,12,31)))</f>
        <v>#N/A</v>
      </c>
      <c r="I168" s="14" t="e">
        <f t="shared" ca="1" si="5"/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>
      <c r="A169" s="7"/>
      <c r="B169" s="7"/>
      <c r="C169" s="7"/>
      <c r="D169" s="7"/>
      <c r="E169" s="10" t="e">
        <f t="shared" ca="1" si="4"/>
        <v>#N/A</v>
      </c>
      <c r="F169" s="14" t="e">
        <f ca="1">IF(E169="","",SUMIFS('Loan EMI Calculator'!$E$32:$E$402,'Loan EMI Calculator'!$C$32:$C$402,"&gt;="&amp;DATE(E169,1,1),'Loan EMI Calculator'!$C$32:$C$402,"&lt;="&amp;DATE(E169,12,31)))</f>
        <v>#N/A</v>
      </c>
      <c r="G169" s="14" t="e">
        <f ca="1">IF(E169="","",SUMIFS('Loan EMI Calculator'!$F$32:$F$402,'Loan EMI Calculator'!$C$32:$C$402,"&gt;="&amp;DATE(E169,1,1),'Loan EMI Calculator'!$C$32:$C$402,"&lt;="&amp;DATE(E169,12,31)))</f>
        <v>#N/A</v>
      </c>
      <c r="H169" s="14" t="e">
        <f ca="1">IF(E169="","",SUMIFS('Loan EMI Calculator'!$G$32:$G$402,'Loan EMI Calculator'!$C$32:$C$402,"&gt;="&amp;DATE(E169,1,1),'Loan EMI Calculator'!$C$32:$C$402,"&lt;="&amp;DATE(E169,12,31)))</f>
        <v>#N/A</v>
      </c>
      <c r="I169" s="14" t="e">
        <f t="shared" ca="1" si="5"/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>
      <c r="A170" s="7"/>
      <c r="B170" s="7"/>
      <c r="C170" s="7"/>
      <c r="D170" s="7"/>
      <c r="E170" s="10" t="e">
        <f t="shared" ca="1" si="4"/>
        <v>#N/A</v>
      </c>
      <c r="F170" s="14" t="e">
        <f ca="1">IF(E170="","",SUMIFS('Loan EMI Calculator'!$E$32:$E$402,'Loan EMI Calculator'!$C$32:$C$402,"&gt;="&amp;DATE(E170,1,1),'Loan EMI Calculator'!$C$32:$C$402,"&lt;="&amp;DATE(E170,12,31)))</f>
        <v>#N/A</v>
      </c>
      <c r="G170" s="14" t="e">
        <f ca="1">IF(E170="","",SUMIFS('Loan EMI Calculator'!$F$32:$F$402,'Loan EMI Calculator'!$C$32:$C$402,"&gt;="&amp;DATE(E170,1,1),'Loan EMI Calculator'!$C$32:$C$402,"&lt;="&amp;DATE(E170,12,31)))</f>
        <v>#N/A</v>
      </c>
      <c r="H170" s="14" t="e">
        <f ca="1">IF(E170="","",SUMIFS('Loan EMI Calculator'!$G$32:$G$402,'Loan EMI Calculator'!$C$32:$C$402,"&gt;="&amp;DATE(E170,1,1),'Loan EMI Calculator'!$C$32:$C$402,"&lt;="&amp;DATE(E170,12,31)))</f>
        <v>#N/A</v>
      </c>
      <c r="I170" s="14" t="e">
        <f t="shared" ca="1" si="5"/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>
      <c r="A171" s="7"/>
      <c r="B171" s="7"/>
      <c r="C171" s="7"/>
      <c r="D171" s="7"/>
      <c r="E171" s="10" t="e">
        <f t="shared" ca="1" si="4"/>
        <v>#N/A</v>
      </c>
      <c r="F171" s="14" t="e">
        <f ca="1">IF(E171="","",SUMIFS('Loan EMI Calculator'!$E$32:$E$402,'Loan EMI Calculator'!$C$32:$C$402,"&gt;="&amp;DATE(E171,1,1),'Loan EMI Calculator'!$C$32:$C$402,"&lt;="&amp;DATE(E171,12,31)))</f>
        <v>#N/A</v>
      </c>
      <c r="G171" s="14" t="e">
        <f ca="1">IF(E171="","",SUMIFS('Loan EMI Calculator'!$F$32:$F$402,'Loan EMI Calculator'!$C$32:$C$402,"&gt;="&amp;DATE(E171,1,1),'Loan EMI Calculator'!$C$32:$C$402,"&lt;="&amp;DATE(E171,12,31)))</f>
        <v>#N/A</v>
      </c>
      <c r="H171" s="14" t="e">
        <f ca="1">IF(E171="","",SUMIFS('Loan EMI Calculator'!$G$32:$G$402,'Loan EMI Calculator'!$C$32:$C$402,"&gt;="&amp;DATE(E171,1,1),'Loan EMI Calculator'!$C$32:$C$402,"&lt;="&amp;DATE(E171,12,31)))</f>
        <v>#N/A</v>
      </c>
      <c r="I171" s="14" t="e">
        <f t="shared" ca="1" si="5"/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>
      <c r="A172" s="7"/>
      <c r="B172" s="7"/>
      <c r="C172" s="7"/>
      <c r="D172" s="7"/>
      <c r="E172" s="10" t="e">
        <f t="shared" ca="1" si="4"/>
        <v>#N/A</v>
      </c>
      <c r="F172" s="14" t="e">
        <f ca="1">IF(E172="","",SUMIFS('Loan EMI Calculator'!$E$32:$E$402,'Loan EMI Calculator'!$C$32:$C$402,"&gt;="&amp;DATE(E172,1,1),'Loan EMI Calculator'!$C$32:$C$402,"&lt;="&amp;DATE(E172,12,31)))</f>
        <v>#N/A</v>
      </c>
      <c r="G172" s="14" t="e">
        <f ca="1">IF(E172="","",SUMIFS('Loan EMI Calculator'!$F$32:$F$402,'Loan EMI Calculator'!$C$32:$C$402,"&gt;="&amp;DATE(E172,1,1),'Loan EMI Calculator'!$C$32:$C$402,"&lt;="&amp;DATE(E172,12,31)))</f>
        <v>#N/A</v>
      </c>
      <c r="H172" s="14" t="e">
        <f ca="1">IF(E172="","",SUMIFS('Loan EMI Calculator'!$G$32:$G$402,'Loan EMI Calculator'!$C$32:$C$402,"&gt;="&amp;DATE(E172,1,1),'Loan EMI Calculator'!$C$32:$C$402,"&lt;="&amp;DATE(E172,12,31)))</f>
        <v>#N/A</v>
      </c>
      <c r="I172" s="14" t="e">
        <f t="shared" ca="1" si="5"/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>
      <c r="A173" s="7"/>
      <c r="B173" s="7"/>
      <c r="C173" s="7"/>
      <c r="D173" s="7"/>
      <c r="E173" s="10" t="e">
        <f t="shared" ca="1" si="4"/>
        <v>#N/A</v>
      </c>
      <c r="F173" s="14" t="e">
        <f ca="1">IF(E173="","",SUMIFS('Loan EMI Calculator'!$E$32:$E$402,'Loan EMI Calculator'!$C$32:$C$402,"&gt;="&amp;DATE(E173,1,1),'Loan EMI Calculator'!$C$32:$C$402,"&lt;="&amp;DATE(E173,12,31)))</f>
        <v>#N/A</v>
      </c>
      <c r="G173" s="14" t="e">
        <f ca="1">IF(E173="","",SUMIFS('Loan EMI Calculator'!$F$32:$F$402,'Loan EMI Calculator'!$C$32:$C$402,"&gt;="&amp;DATE(E173,1,1),'Loan EMI Calculator'!$C$32:$C$402,"&lt;="&amp;DATE(E173,12,31)))</f>
        <v>#N/A</v>
      </c>
      <c r="H173" s="14" t="e">
        <f ca="1">IF(E173="","",SUMIFS('Loan EMI Calculator'!$G$32:$G$402,'Loan EMI Calculator'!$C$32:$C$402,"&gt;="&amp;DATE(E173,1,1),'Loan EMI Calculator'!$C$32:$C$402,"&lt;="&amp;DATE(E173,12,31)))</f>
        <v>#N/A</v>
      </c>
      <c r="I173" s="14" t="e">
        <f t="shared" ca="1" si="5"/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>
      <c r="A174" s="7"/>
      <c r="B174" s="7"/>
      <c r="C174" s="7"/>
      <c r="D174" s="7"/>
      <c r="E174" s="10" t="e">
        <f t="shared" ca="1" si="4"/>
        <v>#N/A</v>
      </c>
      <c r="F174" s="14" t="e">
        <f ca="1">IF(E174="","",SUMIFS('Loan EMI Calculator'!$E$32:$E$402,'Loan EMI Calculator'!$C$32:$C$402,"&gt;="&amp;DATE(E174,1,1),'Loan EMI Calculator'!$C$32:$C$402,"&lt;="&amp;DATE(E174,12,31)))</f>
        <v>#N/A</v>
      </c>
      <c r="G174" s="14" t="e">
        <f ca="1">IF(E174="","",SUMIFS('Loan EMI Calculator'!$F$32:$F$402,'Loan EMI Calculator'!$C$32:$C$402,"&gt;="&amp;DATE(E174,1,1),'Loan EMI Calculator'!$C$32:$C$402,"&lt;="&amp;DATE(E174,12,31)))</f>
        <v>#N/A</v>
      </c>
      <c r="H174" s="14" t="e">
        <f ca="1">IF(E174="","",SUMIFS('Loan EMI Calculator'!$G$32:$G$402,'Loan EMI Calculator'!$C$32:$C$402,"&gt;="&amp;DATE(E174,1,1),'Loan EMI Calculator'!$C$32:$C$402,"&lt;="&amp;DATE(E174,12,31)))</f>
        <v>#N/A</v>
      </c>
      <c r="I174" s="14" t="e">
        <f t="shared" ca="1" si="5"/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>
      <c r="A175" s="7"/>
      <c r="B175" s="7"/>
      <c r="C175" s="7"/>
      <c r="D175" s="7"/>
      <c r="E175" s="10" t="e">
        <f t="shared" ca="1" si="4"/>
        <v>#N/A</v>
      </c>
      <c r="F175" s="14" t="e">
        <f ca="1">IF(E175="","",SUMIFS('Loan EMI Calculator'!$E$32:$E$402,'Loan EMI Calculator'!$C$32:$C$402,"&gt;="&amp;DATE(E175,1,1),'Loan EMI Calculator'!$C$32:$C$402,"&lt;="&amp;DATE(E175,12,31)))</f>
        <v>#N/A</v>
      </c>
      <c r="G175" s="14" t="e">
        <f ca="1">IF(E175="","",SUMIFS('Loan EMI Calculator'!$F$32:$F$402,'Loan EMI Calculator'!$C$32:$C$402,"&gt;="&amp;DATE(E175,1,1),'Loan EMI Calculator'!$C$32:$C$402,"&lt;="&amp;DATE(E175,12,31)))</f>
        <v>#N/A</v>
      </c>
      <c r="H175" s="14" t="e">
        <f ca="1">IF(E175="","",SUMIFS('Loan EMI Calculator'!$G$32:$G$402,'Loan EMI Calculator'!$C$32:$C$402,"&gt;="&amp;DATE(E175,1,1),'Loan EMI Calculator'!$C$32:$C$402,"&lt;="&amp;DATE(E175,12,31)))</f>
        <v>#N/A</v>
      </c>
      <c r="I175" s="14" t="e">
        <f t="shared" ca="1" si="5"/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>
      <c r="A176" s="7"/>
      <c r="B176" s="7"/>
      <c r="C176" s="7"/>
      <c r="D176" s="7"/>
      <c r="E176" s="10" t="e">
        <f t="shared" ca="1" si="4"/>
        <v>#N/A</v>
      </c>
      <c r="F176" s="14" t="e">
        <f ca="1">IF(E176="","",SUMIFS('Loan EMI Calculator'!$E$32:$E$402,'Loan EMI Calculator'!$C$32:$C$402,"&gt;="&amp;DATE(E176,1,1),'Loan EMI Calculator'!$C$32:$C$402,"&lt;="&amp;DATE(E176,12,31)))</f>
        <v>#N/A</v>
      </c>
      <c r="G176" s="14" t="e">
        <f ca="1">IF(E176="","",SUMIFS('Loan EMI Calculator'!$F$32:$F$402,'Loan EMI Calculator'!$C$32:$C$402,"&gt;="&amp;DATE(E176,1,1),'Loan EMI Calculator'!$C$32:$C$402,"&lt;="&amp;DATE(E176,12,31)))</f>
        <v>#N/A</v>
      </c>
      <c r="H176" s="14" t="e">
        <f ca="1">IF(E176="","",SUMIFS('Loan EMI Calculator'!$G$32:$G$402,'Loan EMI Calculator'!$C$32:$C$402,"&gt;="&amp;DATE(E176,1,1),'Loan EMI Calculator'!$C$32:$C$402,"&lt;="&amp;DATE(E176,12,31)))</f>
        <v>#N/A</v>
      </c>
      <c r="I176" s="14" t="e">
        <f t="shared" ca="1" si="5"/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>
      <c r="A177" s="7"/>
      <c r="B177" s="7"/>
      <c r="C177" s="7"/>
      <c r="D177" s="7"/>
      <c r="E177" s="10" t="e">
        <f t="shared" ca="1" si="4"/>
        <v>#N/A</v>
      </c>
      <c r="F177" s="14" t="e">
        <f ca="1">IF(E177="","",SUMIFS('Loan EMI Calculator'!$E$32:$E$402,'Loan EMI Calculator'!$C$32:$C$402,"&gt;="&amp;DATE(E177,1,1),'Loan EMI Calculator'!$C$32:$C$402,"&lt;="&amp;DATE(E177,12,31)))</f>
        <v>#N/A</v>
      </c>
      <c r="G177" s="14" t="e">
        <f ca="1">IF(E177="","",SUMIFS('Loan EMI Calculator'!$F$32:$F$402,'Loan EMI Calculator'!$C$32:$C$402,"&gt;="&amp;DATE(E177,1,1),'Loan EMI Calculator'!$C$32:$C$402,"&lt;="&amp;DATE(E177,12,31)))</f>
        <v>#N/A</v>
      </c>
      <c r="H177" s="14" t="e">
        <f ca="1">IF(E177="","",SUMIFS('Loan EMI Calculator'!$G$32:$G$402,'Loan EMI Calculator'!$C$32:$C$402,"&gt;="&amp;DATE(E177,1,1),'Loan EMI Calculator'!$C$32:$C$402,"&lt;="&amp;DATE(E177,12,31)))</f>
        <v>#N/A</v>
      </c>
      <c r="I177" s="14" t="e">
        <f t="shared" ca="1" si="5"/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>
      <c r="A178" s="7"/>
      <c r="B178" s="7"/>
      <c r="C178" s="7"/>
      <c r="D178" s="7"/>
      <c r="E178" s="10" t="e">
        <f t="shared" ca="1" si="4"/>
        <v>#N/A</v>
      </c>
      <c r="F178" s="14" t="e">
        <f ca="1">IF(E178="","",SUMIFS('Loan EMI Calculator'!$E$32:$E$402,'Loan EMI Calculator'!$C$32:$C$402,"&gt;="&amp;DATE(E178,1,1),'Loan EMI Calculator'!$C$32:$C$402,"&lt;="&amp;DATE(E178,12,31)))</f>
        <v>#N/A</v>
      </c>
      <c r="G178" s="14" t="e">
        <f ca="1">IF(E178="","",SUMIFS('Loan EMI Calculator'!$F$32:$F$402,'Loan EMI Calculator'!$C$32:$C$402,"&gt;="&amp;DATE(E178,1,1),'Loan EMI Calculator'!$C$32:$C$402,"&lt;="&amp;DATE(E178,12,31)))</f>
        <v>#N/A</v>
      </c>
      <c r="H178" s="14" t="e">
        <f ca="1">IF(E178="","",SUMIFS('Loan EMI Calculator'!$G$32:$G$402,'Loan EMI Calculator'!$C$32:$C$402,"&gt;="&amp;DATE(E178,1,1),'Loan EMI Calculator'!$C$32:$C$402,"&lt;="&amp;DATE(E178,12,31)))</f>
        <v>#N/A</v>
      </c>
      <c r="I178" s="14" t="e">
        <f t="shared" ca="1" si="5"/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>
      <c r="A179" s="7"/>
      <c r="B179" s="7"/>
      <c r="C179" s="7"/>
      <c r="D179" s="7"/>
      <c r="E179" s="10" t="e">
        <f t="shared" ca="1" si="4"/>
        <v>#N/A</v>
      </c>
      <c r="F179" s="14" t="e">
        <f ca="1">IF(E179="","",SUMIFS('Loan EMI Calculator'!$E$32:$E$402,'Loan EMI Calculator'!$C$32:$C$402,"&gt;="&amp;DATE(E179,1,1),'Loan EMI Calculator'!$C$32:$C$402,"&lt;="&amp;DATE(E179,12,31)))</f>
        <v>#N/A</v>
      </c>
      <c r="G179" s="14" t="e">
        <f ca="1">IF(E179="","",SUMIFS('Loan EMI Calculator'!$F$32:$F$402,'Loan EMI Calculator'!$C$32:$C$402,"&gt;="&amp;DATE(E179,1,1),'Loan EMI Calculator'!$C$32:$C$402,"&lt;="&amp;DATE(E179,12,31)))</f>
        <v>#N/A</v>
      </c>
      <c r="H179" s="14" t="e">
        <f ca="1">IF(E179="","",SUMIFS('Loan EMI Calculator'!$G$32:$G$402,'Loan EMI Calculator'!$C$32:$C$402,"&gt;="&amp;DATE(E179,1,1),'Loan EMI Calculator'!$C$32:$C$402,"&lt;="&amp;DATE(E179,12,31)))</f>
        <v>#N/A</v>
      </c>
      <c r="I179" s="14" t="e">
        <f t="shared" ca="1" si="5"/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>
      <c r="A180" s="7"/>
      <c r="B180" s="7"/>
      <c r="C180" s="7"/>
      <c r="D180" s="7"/>
      <c r="E180" s="10" t="e">
        <f t="shared" ca="1" si="4"/>
        <v>#N/A</v>
      </c>
      <c r="F180" s="14" t="e">
        <f ca="1">IF(E180="","",SUMIFS('Loan EMI Calculator'!$E$32:$E$402,'Loan EMI Calculator'!$C$32:$C$402,"&gt;="&amp;DATE(E180,1,1),'Loan EMI Calculator'!$C$32:$C$402,"&lt;="&amp;DATE(E180,12,31)))</f>
        <v>#N/A</v>
      </c>
      <c r="G180" s="14" t="e">
        <f ca="1">IF(E180="","",SUMIFS('Loan EMI Calculator'!$F$32:$F$402,'Loan EMI Calculator'!$C$32:$C$402,"&gt;="&amp;DATE(E180,1,1),'Loan EMI Calculator'!$C$32:$C$402,"&lt;="&amp;DATE(E180,12,31)))</f>
        <v>#N/A</v>
      </c>
      <c r="H180" s="14" t="e">
        <f ca="1">IF(E180="","",SUMIFS('Loan EMI Calculator'!$G$32:$G$402,'Loan EMI Calculator'!$C$32:$C$402,"&gt;="&amp;DATE(E180,1,1),'Loan EMI Calculator'!$C$32:$C$402,"&lt;="&amp;DATE(E180,12,31)))</f>
        <v>#N/A</v>
      </c>
      <c r="I180" s="14" t="e">
        <f t="shared" ca="1" si="5"/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>
      <c r="A181" s="7"/>
      <c r="B181" s="7"/>
      <c r="C181" s="7"/>
      <c r="D181" s="7"/>
      <c r="E181" s="10" t="e">
        <f t="shared" ca="1" si="4"/>
        <v>#N/A</v>
      </c>
      <c r="F181" s="14" t="e">
        <f ca="1">IF(E181="","",SUMIFS('Loan EMI Calculator'!$E$32:$E$402,'Loan EMI Calculator'!$C$32:$C$402,"&gt;="&amp;DATE(E181,1,1),'Loan EMI Calculator'!$C$32:$C$402,"&lt;="&amp;DATE(E181,12,31)))</f>
        <v>#N/A</v>
      </c>
      <c r="G181" s="14" t="e">
        <f ca="1">IF(E181="","",SUMIFS('Loan EMI Calculator'!$F$32:$F$402,'Loan EMI Calculator'!$C$32:$C$402,"&gt;="&amp;DATE(E181,1,1),'Loan EMI Calculator'!$C$32:$C$402,"&lt;="&amp;DATE(E181,12,31)))</f>
        <v>#N/A</v>
      </c>
      <c r="H181" s="14" t="e">
        <f ca="1">IF(E181="","",SUMIFS('Loan EMI Calculator'!$G$32:$G$402,'Loan EMI Calculator'!$C$32:$C$402,"&gt;="&amp;DATE(E181,1,1),'Loan EMI Calculator'!$C$32:$C$402,"&lt;="&amp;DATE(E181,12,31)))</f>
        <v>#N/A</v>
      </c>
      <c r="I181" s="14" t="e">
        <f t="shared" ca="1" si="5"/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>
      <c r="A182" s="7"/>
      <c r="B182" s="7"/>
      <c r="C182" s="7"/>
      <c r="D182" s="7"/>
      <c r="E182" s="10" t="e">
        <f t="shared" ca="1" si="4"/>
        <v>#N/A</v>
      </c>
      <c r="F182" s="14" t="e">
        <f ca="1">IF(E182="","",SUMIFS('Loan EMI Calculator'!$E$32:$E$402,'Loan EMI Calculator'!$C$32:$C$402,"&gt;="&amp;DATE(E182,1,1),'Loan EMI Calculator'!$C$32:$C$402,"&lt;="&amp;DATE(E182,12,31)))</f>
        <v>#N/A</v>
      </c>
      <c r="G182" s="14" t="e">
        <f ca="1">IF(E182="","",SUMIFS('Loan EMI Calculator'!$F$32:$F$402,'Loan EMI Calculator'!$C$32:$C$402,"&gt;="&amp;DATE(E182,1,1),'Loan EMI Calculator'!$C$32:$C$402,"&lt;="&amp;DATE(E182,12,31)))</f>
        <v>#N/A</v>
      </c>
      <c r="H182" s="14" t="e">
        <f ca="1">IF(E182="","",SUMIFS('Loan EMI Calculator'!$G$32:$G$402,'Loan EMI Calculator'!$C$32:$C$402,"&gt;="&amp;DATE(E182,1,1),'Loan EMI Calculator'!$C$32:$C$402,"&lt;="&amp;DATE(E182,12,31)))</f>
        <v>#N/A</v>
      </c>
      <c r="I182" s="14" t="e">
        <f t="shared" ca="1" si="5"/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>
      <c r="A183" s="7"/>
      <c r="B183" s="7"/>
      <c r="C183" s="7"/>
      <c r="D183" s="7"/>
      <c r="E183" s="10" t="e">
        <f t="shared" ca="1" si="4"/>
        <v>#N/A</v>
      </c>
      <c r="F183" s="14" t="e">
        <f ca="1">IF(E183="","",SUMIFS('Loan EMI Calculator'!$E$32:$E$402,'Loan EMI Calculator'!$C$32:$C$402,"&gt;="&amp;DATE(E183,1,1),'Loan EMI Calculator'!$C$32:$C$402,"&lt;="&amp;DATE(E183,12,31)))</f>
        <v>#N/A</v>
      </c>
      <c r="G183" s="14" t="e">
        <f ca="1">IF(E183="","",SUMIFS('Loan EMI Calculator'!$F$32:$F$402,'Loan EMI Calculator'!$C$32:$C$402,"&gt;="&amp;DATE(E183,1,1),'Loan EMI Calculator'!$C$32:$C$402,"&lt;="&amp;DATE(E183,12,31)))</f>
        <v>#N/A</v>
      </c>
      <c r="H183" s="14" t="e">
        <f ca="1">IF(E183="","",SUMIFS('Loan EMI Calculator'!$G$32:$G$402,'Loan EMI Calculator'!$C$32:$C$402,"&gt;="&amp;DATE(E183,1,1),'Loan EMI Calculator'!$C$32:$C$402,"&lt;="&amp;DATE(E183,12,31)))</f>
        <v>#N/A</v>
      </c>
      <c r="I183" s="14" t="e">
        <f t="shared" ca="1" si="5"/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>
      <c r="A184" s="7"/>
      <c r="B184" s="7"/>
      <c r="C184" s="7"/>
      <c r="D184" s="7"/>
      <c r="E184" s="10" t="e">
        <f t="shared" ca="1" si="4"/>
        <v>#N/A</v>
      </c>
      <c r="F184" s="14" t="e">
        <f ca="1">IF(E184="","",SUMIFS('Loan EMI Calculator'!$E$32:$E$402,'Loan EMI Calculator'!$C$32:$C$402,"&gt;="&amp;DATE(E184,1,1),'Loan EMI Calculator'!$C$32:$C$402,"&lt;="&amp;DATE(E184,12,31)))</f>
        <v>#N/A</v>
      </c>
      <c r="G184" s="14" t="e">
        <f ca="1">IF(E184="","",SUMIFS('Loan EMI Calculator'!$F$32:$F$402,'Loan EMI Calculator'!$C$32:$C$402,"&gt;="&amp;DATE(E184,1,1),'Loan EMI Calculator'!$C$32:$C$402,"&lt;="&amp;DATE(E184,12,31)))</f>
        <v>#N/A</v>
      </c>
      <c r="H184" s="14" t="e">
        <f ca="1">IF(E184="","",SUMIFS('Loan EMI Calculator'!$G$32:$G$402,'Loan EMI Calculator'!$C$32:$C$402,"&gt;="&amp;DATE(E184,1,1),'Loan EMI Calculator'!$C$32:$C$402,"&lt;="&amp;DATE(E184,12,31)))</f>
        <v>#N/A</v>
      </c>
      <c r="I184" s="14" t="e">
        <f t="shared" ca="1" si="5"/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>
      <c r="A185" s="7"/>
      <c r="B185" s="7"/>
      <c r="C185" s="7"/>
      <c r="D185" s="7"/>
      <c r="E185" s="10" t="e">
        <f t="shared" ca="1" si="4"/>
        <v>#N/A</v>
      </c>
      <c r="F185" s="14" t="e">
        <f ca="1">IF(E185="","",SUMIFS('Loan EMI Calculator'!$E$32:$E$402,'Loan EMI Calculator'!$C$32:$C$402,"&gt;="&amp;DATE(E185,1,1),'Loan EMI Calculator'!$C$32:$C$402,"&lt;="&amp;DATE(E185,12,31)))</f>
        <v>#N/A</v>
      </c>
      <c r="G185" s="14" t="e">
        <f ca="1">IF(E185="","",SUMIFS('Loan EMI Calculator'!$F$32:$F$402,'Loan EMI Calculator'!$C$32:$C$402,"&gt;="&amp;DATE(E185,1,1),'Loan EMI Calculator'!$C$32:$C$402,"&lt;="&amp;DATE(E185,12,31)))</f>
        <v>#N/A</v>
      </c>
      <c r="H185" s="14" t="e">
        <f ca="1">IF(E185="","",SUMIFS('Loan EMI Calculator'!$G$32:$G$402,'Loan EMI Calculator'!$C$32:$C$402,"&gt;="&amp;DATE(E185,1,1),'Loan EMI Calculator'!$C$32:$C$402,"&lt;="&amp;DATE(E185,12,31)))</f>
        <v>#N/A</v>
      </c>
      <c r="I185" s="14" t="e">
        <f t="shared" ca="1" si="5"/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>
      <c r="A186" s="7"/>
      <c r="B186" s="7"/>
      <c r="C186" s="7"/>
      <c r="D186" s="7"/>
      <c r="E186" s="10" t="e">
        <f t="shared" ca="1" si="4"/>
        <v>#N/A</v>
      </c>
      <c r="F186" s="14" t="e">
        <f ca="1">IF(E186="","",SUMIFS('Loan EMI Calculator'!$E$32:$E$402,'Loan EMI Calculator'!$C$32:$C$402,"&gt;="&amp;DATE(E186,1,1),'Loan EMI Calculator'!$C$32:$C$402,"&lt;="&amp;DATE(E186,12,31)))</f>
        <v>#N/A</v>
      </c>
      <c r="G186" s="14" t="e">
        <f ca="1">IF(E186="","",SUMIFS('Loan EMI Calculator'!$F$32:$F$402,'Loan EMI Calculator'!$C$32:$C$402,"&gt;="&amp;DATE(E186,1,1),'Loan EMI Calculator'!$C$32:$C$402,"&lt;="&amp;DATE(E186,12,31)))</f>
        <v>#N/A</v>
      </c>
      <c r="H186" s="14" t="e">
        <f ca="1">IF(E186="","",SUMIFS('Loan EMI Calculator'!$G$32:$G$402,'Loan EMI Calculator'!$C$32:$C$402,"&gt;="&amp;DATE(E186,1,1),'Loan EMI Calculator'!$C$32:$C$402,"&lt;="&amp;DATE(E186,12,31)))</f>
        <v>#N/A</v>
      </c>
      <c r="I186" s="14" t="e">
        <f t="shared" ca="1" si="5"/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>
      <c r="A187" s="7"/>
      <c r="B187" s="7"/>
      <c r="C187" s="7"/>
      <c r="D187" s="7"/>
      <c r="E187" s="10" t="e">
        <f t="shared" ca="1" si="4"/>
        <v>#N/A</v>
      </c>
      <c r="F187" s="14" t="e">
        <f ca="1">IF(E187="","",SUMIFS('Loan EMI Calculator'!$E$32:$E$402,'Loan EMI Calculator'!$C$32:$C$402,"&gt;="&amp;DATE(E187,1,1),'Loan EMI Calculator'!$C$32:$C$402,"&lt;="&amp;DATE(E187,12,31)))</f>
        <v>#N/A</v>
      </c>
      <c r="G187" s="14" t="e">
        <f ca="1">IF(E187="","",SUMIFS('Loan EMI Calculator'!$F$32:$F$402,'Loan EMI Calculator'!$C$32:$C$402,"&gt;="&amp;DATE(E187,1,1),'Loan EMI Calculator'!$C$32:$C$402,"&lt;="&amp;DATE(E187,12,31)))</f>
        <v>#N/A</v>
      </c>
      <c r="H187" s="14" t="e">
        <f ca="1">IF(E187="","",SUMIFS('Loan EMI Calculator'!$G$32:$G$402,'Loan EMI Calculator'!$C$32:$C$402,"&gt;="&amp;DATE(E187,1,1),'Loan EMI Calculator'!$C$32:$C$402,"&lt;="&amp;DATE(E187,12,31)))</f>
        <v>#N/A</v>
      </c>
      <c r="I187" s="14" t="e">
        <f t="shared" ca="1" si="5"/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>
      <c r="A188" s="7"/>
      <c r="B188" s="7"/>
      <c r="C188" s="7"/>
      <c r="D188" s="7"/>
      <c r="E188" s="10" t="e">
        <f t="shared" ca="1" si="4"/>
        <v>#N/A</v>
      </c>
      <c r="F188" s="14" t="e">
        <f ca="1">IF(E188="","",SUMIFS('Loan EMI Calculator'!$E$32:$E$402,'Loan EMI Calculator'!$C$32:$C$402,"&gt;="&amp;DATE(E188,1,1),'Loan EMI Calculator'!$C$32:$C$402,"&lt;="&amp;DATE(E188,12,31)))</f>
        <v>#N/A</v>
      </c>
      <c r="G188" s="14" t="e">
        <f ca="1">IF(E188="","",SUMIFS('Loan EMI Calculator'!$F$32:$F$402,'Loan EMI Calculator'!$C$32:$C$402,"&gt;="&amp;DATE(E188,1,1),'Loan EMI Calculator'!$C$32:$C$402,"&lt;="&amp;DATE(E188,12,31)))</f>
        <v>#N/A</v>
      </c>
      <c r="H188" s="14" t="e">
        <f ca="1">IF(E188="","",SUMIFS('Loan EMI Calculator'!$G$32:$G$402,'Loan EMI Calculator'!$C$32:$C$402,"&gt;="&amp;DATE(E188,1,1),'Loan EMI Calculator'!$C$32:$C$402,"&lt;="&amp;DATE(E188,12,31)))</f>
        <v>#N/A</v>
      </c>
      <c r="I188" s="14" t="e">
        <f t="shared" ca="1" si="5"/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>
      <c r="A189" s="7"/>
      <c r="B189" s="7"/>
      <c r="C189" s="7"/>
      <c r="D189" s="7"/>
      <c r="E189" s="10" t="e">
        <f t="shared" ca="1" si="4"/>
        <v>#N/A</v>
      </c>
      <c r="F189" s="14" t="e">
        <f ca="1">IF(E189="","",SUMIFS('Loan EMI Calculator'!$E$32:$E$402,'Loan EMI Calculator'!$C$32:$C$402,"&gt;="&amp;DATE(E189,1,1),'Loan EMI Calculator'!$C$32:$C$402,"&lt;="&amp;DATE(E189,12,31)))</f>
        <v>#N/A</v>
      </c>
      <c r="G189" s="14" t="e">
        <f ca="1">IF(E189="","",SUMIFS('Loan EMI Calculator'!$F$32:$F$402,'Loan EMI Calculator'!$C$32:$C$402,"&gt;="&amp;DATE(E189,1,1),'Loan EMI Calculator'!$C$32:$C$402,"&lt;="&amp;DATE(E189,12,31)))</f>
        <v>#N/A</v>
      </c>
      <c r="H189" s="14" t="e">
        <f ca="1">IF(E189="","",SUMIFS('Loan EMI Calculator'!$G$32:$G$402,'Loan EMI Calculator'!$C$32:$C$402,"&gt;="&amp;DATE(E189,1,1),'Loan EMI Calculator'!$C$32:$C$402,"&lt;="&amp;DATE(E189,12,31)))</f>
        <v>#N/A</v>
      </c>
      <c r="I189" s="14" t="e">
        <f t="shared" ca="1" si="5"/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>
      <c r="A190" s="7"/>
      <c r="B190" s="7"/>
      <c r="C190" s="7"/>
      <c r="D190" s="7"/>
      <c r="E190" s="10" t="e">
        <f t="shared" ca="1" si="4"/>
        <v>#N/A</v>
      </c>
      <c r="F190" s="14" t="e">
        <f ca="1">IF(E190="","",SUMIFS('Loan EMI Calculator'!$E$32:$E$402,'Loan EMI Calculator'!$C$32:$C$402,"&gt;="&amp;DATE(E190,1,1),'Loan EMI Calculator'!$C$32:$C$402,"&lt;="&amp;DATE(E190,12,31)))</f>
        <v>#N/A</v>
      </c>
      <c r="G190" s="14" t="e">
        <f ca="1">IF(E190="","",SUMIFS('Loan EMI Calculator'!$F$32:$F$402,'Loan EMI Calculator'!$C$32:$C$402,"&gt;="&amp;DATE(E190,1,1),'Loan EMI Calculator'!$C$32:$C$402,"&lt;="&amp;DATE(E190,12,31)))</f>
        <v>#N/A</v>
      </c>
      <c r="H190" s="14" t="e">
        <f ca="1">IF(E190="","",SUMIFS('Loan EMI Calculator'!$G$32:$G$402,'Loan EMI Calculator'!$C$32:$C$402,"&gt;="&amp;DATE(E190,1,1),'Loan EMI Calculator'!$C$32:$C$402,"&lt;="&amp;DATE(E190,12,31)))</f>
        <v>#N/A</v>
      </c>
      <c r="I190" s="14" t="e">
        <f t="shared" ca="1" si="5"/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>
      <c r="A191" s="7"/>
      <c r="B191" s="7"/>
      <c r="C191" s="7"/>
      <c r="D191" s="7"/>
      <c r="E191" s="10" t="e">
        <f t="shared" ca="1" si="4"/>
        <v>#N/A</v>
      </c>
      <c r="F191" s="14" t="e">
        <f ca="1">IF(E191="","",SUMIFS('Loan EMI Calculator'!$E$32:$E$402,'Loan EMI Calculator'!$C$32:$C$402,"&gt;="&amp;DATE(E191,1,1),'Loan EMI Calculator'!$C$32:$C$402,"&lt;="&amp;DATE(E191,12,31)))</f>
        <v>#N/A</v>
      </c>
      <c r="G191" s="14" t="e">
        <f ca="1">IF(E191="","",SUMIFS('Loan EMI Calculator'!$F$32:$F$402,'Loan EMI Calculator'!$C$32:$C$402,"&gt;="&amp;DATE(E191,1,1),'Loan EMI Calculator'!$C$32:$C$402,"&lt;="&amp;DATE(E191,12,31)))</f>
        <v>#N/A</v>
      </c>
      <c r="H191" s="14" t="e">
        <f ca="1">IF(E191="","",SUMIFS('Loan EMI Calculator'!$G$32:$G$402,'Loan EMI Calculator'!$C$32:$C$402,"&gt;="&amp;DATE(E191,1,1),'Loan EMI Calculator'!$C$32:$C$402,"&lt;="&amp;DATE(E191,12,31)))</f>
        <v>#N/A</v>
      </c>
      <c r="I191" s="14" t="e">
        <f t="shared" ca="1" si="5"/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>
      <c r="A192" s="7"/>
      <c r="B192" s="7"/>
      <c r="C192" s="7"/>
      <c r="D192" s="7"/>
      <c r="E192" s="10" t="e">
        <f t="shared" ca="1" si="4"/>
        <v>#N/A</v>
      </c>
      <c r="F192" s="14" t="e">
        <f ca="1">IF(E192="","",SUMIFS('Loan EMI Calculator'!$E$32:$E$402,'Loan EMI Calculator'!$C$32:$C$402,"&gt;="&amp;DATE(E192,1,1),'Loan EMI Calculator'!$C$32:$C$402,"&lt;="&amp;DATE(E192,12,31)))</f>
        <v>#N/A</v>
      </c>
      <c r="G192" s="14" t="e">
        <f ca="1">IF(E192="","",SUMIFS('Loan EMI Calculator'!$F$32:$F$402,'Loan EMI Calculator'!$C$32:$C$402,"&gt;="&amp;DATE(E192,1,1),'Loan EMI Calculator'!$C$32:$C$402,"&lt;="&amp;DATE(E192,12,31)))</f>
        <v>#N/A</v>
      </c>
      <c r="H192" s="14" t="e">
        <f ca="1">IF(E192="","",SUMIFS('Loan EMI Calculator'!$G$32:$G$402,'Loan EMI Calculator'!$C$32:$C$402,"&gt;="&amp;DATE(E192,1,1),'Loan EMI Calculator'!$C$32:$C$402,"&lt;="&amp;DATE(E192,12,31)))</f>
        <v>#N/A</v>
      </c>
      <c r="I192" s="14" t="e">
        <f t="shared" ca="1" si="5"/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>
      <c r="A193" s="7"/>
      <c r="B193" s="7"/>
      <c r="C193" s="7"/>
      <c r="D193" s="7"/>
      <c r="E193" s="10" t="e">
        <f t="shared" ca="1" si="4"/>
        <v>#N/A</v>
      </c>
      <c r="F193" s="14" t="e">
        <f ca="1">IF(E193="","",SUMIFS('Loan EMI Calculator'!$E$32:$E$402,'Loan EMI Calculator'!$C$32:$C$402,"&gt;="&amp;DATE(E193,1,1),'Loan EMI Calculator'!$C$32:$C$402,"&lt;="&amp;DATE(E193,12,31)))</f>
        <v>#N/A</v>
      </c>
      <c r="G193" s="14" t="e">
        <f ca="1">IF(E193="","",SUMIFS('Loan EMI Calculator'!$F$32:$F$402,'Loan EMI Calculator'!$C$32:$C$402,"&gt;="&amp;DATE(E193,1,1),'Loan EMI Calculator'!$C$32:$C$402,"&lt;="&amp;DATE(E193,12,31)))</f>
        <v>#N/A</v>
      </c>
      <c r="H193" s="14" t="e">
        <f ca="1">IF(E193="","",SUMIFS('Loan EMI Calculator'!$G$32:$G$402,'Loan EMI Calculator'!$C$32:$C$402,"&gt;="&amp;DATE(E193,1,1),'Loan EMI Calculator'!$C$32:$C$402,"&lt;="&amp;DATE(E193,12,31)))</f>
        <v>#N/A</v>
      </c>
      <c r="I193" s="14" t="e">
        <f t="shared" ca="1" si="5"/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>
      <c r="A194" s="7"/>
      <c r="B194" s="7"/>
      <c r="C194" s="7"/>
      <c r="D194" s="7"/>
      <c r="E194" s="10" t="e">
        <f t="shared" ca="1" si="4"/>
        <v>#N/A</v>
      </c>
      <c r="F194" s="14" t="e">
        <f ca="1">IF(E194="","",SUMIFS('Loan EMI Calculator'!$E$32:$E$402,'Loan EMI Calculator'!$C$32:$C$402,"&gt;="&amp;DATE(E194,1,1),'Loan EMI Calculator'!$C$32:$C$402,"&lt;="&amp;DATE(E194,12,31)))</f>
        <v>#N/A</v>
      </c>
      <c r="G194" s="14" t="e">
        <f ca="1">IF(E194="","",SUMIFS('Loan EMI Calculator'!$F$32:$F$402,'Loan EMI Calculator'!$C$32:$C$402,"&gt;="&amp;DATE(E194,1,1),'Loan EMI Calculator'!$C$32:$C$402,"&lt;="&amp;DATE(E194,12,31)))</f>
        <v>#N/A</v>
      </c>
      <c r="H194" s="14" t="e">
        <f ca="1">IF(E194="","",SUMIFS('Loan EMI Calculator'!$G$32:$G$402,'Loan EMI Calculator'!$C$32:$C$402,"&gt;="&amp;DATE(E194,1,1),'Loan EMI Calculator'!$C$32:$C$402,"&lt;="&amp;DATE(E194,12,31)))</f>
        <v>#N/A</v>
      </c>
      <c r="I194" s="14" t="e">
        <f t="shared" ca="1" si="5"/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>
      <c r="A195" s="7"/>
      <c r="B195" s="7"/>
      <c r="C195" s="7"/>
      <c r="D195" s="7"/>
      <c r="E195" s="10" t="e">
        <f t="shared" ca="1" si="4"/>
        <v>#N/A</v>
      </c>
      <c r="F195" s="14" t="e">
        <f ca="1">IF(E195="","",SUMIFS('Loan EMI Calculator'!$E$32:$E$402,'Loan EMI Calculator'!$C$32:$C$402,"&gt;="&amp;DATE(E195,1,1),'Loan EMI Calculator'!$C$32:$C$402,"&lt;="&amp;DATE(E195,12,31)))</f>
        <v>#N/A</v>
      </c>
      <c r="G195" s="14" t="e">
        <f ca="1">IF(E195="","",SUMIFS('Loan EMI Calculator'!$F$32:$F$402,'Loan EMI Calculator'!$C$32:$C$402,"&gt;="&amp;DATE(E195,1,1),'Loan EMI Calculator'!$C$32:$C$402,"&lt;="&amp;DATE(E195,12,31)))</f>
        <v>#N/A</v>
      </c>
      <c r="H195" s="14" t="e">
        <f ca="1">IF(E195="","",SUMIFS('Loan EMI Calculator'!$G$32:$G$402,'Loan EMI Calculator'!$C$32:$C$402,"&gt;="&amp;DATE(E195,1,1),'Loan EMI Calculator'!$C$32:$C$402,"&lt;="&amp;DATE(E195,12,31)))</f>
        <v>#N/A</v>
      </c>
      <c r="I195" s="14" t="e">
        <f t="shared" ca="1" si="5"/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>
      <c r="A196" s="7"/>
      <c r="B196" s="7"/>
      <c r="C196" s="7"/>
      <c r="D196" s="7"/>
      <c r="E196" s="10" t="e">
        <f t="shared" ref="E196:E259" ca="1" si="6">IF(E195&lt;YEAR($B$9),E195+1,NA())</f>
        <v>#N/A</v>
      </c>
      <c r="F196" s="14" t="e">
        <f ca="1">IF(E196="","",SUMIFS('Loan EMI Calculator'!$E$32:$E$402,'Loan EMI Calculator'!$C$32:$C$402,"&gt;="&amp;DATE(E196,1,1),'Loan EMI Calculator'!$C$32:$C$402,"&lt;="&amp;DATE(E196,12,31)))</f>
        <v>#N/A</v>
      </c>
      <c r="G196" s="14" t="e">
        <f ca="1">IF(E196="","",SUMIFS('Loan EMI Calculator'!$F$32:$F$402,'Loan EMI Calculator'!$C$32:$C$402,"&gt;="&amp;DATE(E196,1,1),'Loan EMI Calculator'!$C$32:$C$402,"&lt;="&amp;DATE(E196,12,31)))</f>
        <v>#N/A</v>
      </c>
      <c r="H196" s="14" t="e">
        <f ca="1">IF(E196="","",SUMIFS('Loan EMI Calculator'!$G$32:$G$402,'Loan EMI Calculator'!$C$32:$C$402,"&gt;="&amp;DATE(E196,1,1),'Loan EMI Calculator'!$C$32:$C$402,"&lt;="&amp;DATE(E196,12,31)))</f>
        <v>#N/A</v>
      </c>
      <c r="I196" s="14" t="e">
        <f t="shared" ref="I196:I259" ca="1" si="7">IF(E196="","",IF(ROUND(I195,0)-ROUND((F196+H196),0)=0,0,I195-(F196+H196)))</f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>
      <c r="A197" s="7"/>
      <c r="B197" s="7"/>
      <c r="C197" s="7"/>
      <c r="D197" s="7"/>
      <c r="E197" s="10" t="e">
        <f t="shared" ca="1" si="6"/>
        <v>#N/A</v>
      </c>
      <c r="F197" s="14" t="e">
        <f ca="1">IF(E197="","",SUMIFS('Loan EMI Calculator'!$E$32:$E$402,'Loan EMI Calculator'!$C$32:$C$402,"&gt;="&amp;DATE(E197,1,1),'Loan EMI Calculator'!$C$32:$C$402,"&lt;="&amp;DATE(E197,12,31)))</f>
        <v>#N/A</v>
      </c>
      <c r="G197" s="14" t="e">
        <f ca="1">IF(E197="","",SUMIFS('Loan EMI Calculator'!$F$32:$F$402,'Loan EMI Calculator'!$C$32:$C$402,"&gt;="&amp;DATE(E197,1,1),'Loan EMI Calculator'!$C$32:$C$402,"&lt;="&amp;DATE(E197,12,31)))</f>
        <v>#N/A</v>
      </c>
      <c r="H197" s="14" t="e">
        <f ca="1">IF(E197="","",SUMIFS('Loan EMI Calculator'!$G$32:$G$402,'Loan EMI Calculator'!$C$32:$C$402,"&gt;="&amp;DATE(E197,1,1),'Loan EMI Calculator'!$C$32:$C$402,"&lt;="&amp;DATE(E197,12,31)))</f>
        <v>#N/A</v>
      </c>
      <c r="I197" s="14" t="e">
        <f t="shared" ca="1" si="7"/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>
      <c r="A198" s="7"/>
      <c r="B198" s="7"/>
      <c r="C198" s="7"/>
      <c r="D198" s="7"/>
      <c r="E198" s="10" t="e">
        <f t="shared" ca="1" si="6"/>
        <v>#N/A</v>
      </c>
      <c r="F198" s="14" t="e">
        <f ca="1">IF(E198="","",SUMIFS('Loan EMI Calculator'!$E$32:$E$402,'Loan EMI Calculator'!$C$32:$C$402,"&gt;="&amp;DATE(E198,1,1),'Loan EMI Calculator'!$C$32:$C$402,"&lt;="&amp;DATE(E198,12,31)))</f>
        <v>#N/A</v>
      </c>
      <c r="G198" s="14" t="e">
        <f ca="1">IF(E198="","",SUMIFS('Loan EMI Calculator'!$F$32:$F$402,'Loan EMI Calculator'!$C$32:$C$402,"&gt;="&amp;DATE(E198,1,1),'Loan EMI Calculator'!$C$32:$C$402,"&lt;="&amp;DATE(E198,12,31)))</f>
        <v>#N/A</v>
      </c>
      <c r="H198" s="14" t="e">
        <f ca="1">IF(E198="","",SUMIFS('Loan EMI Calculator'!$G$32:$G$402,'Loan EMI Calculator'!$C$32:$C$402,"&gt;="&amp;DATE(E198,1,1),'Loan EMI Calculator'!$C$32:$C$402,"&lt;="&amp;DATE(E198,12,31)))</f>
        <v>#N/A</v>
      </c>
      <c r="I198" s="14" t="e">
        <f t="shared" ca="1" si="7"/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>
      <c r="A199" s="7"/>
      <c r="B199" s="7"/>
      <c r="C199" s="7"/>
      <c r="D199" s="7"/>
      <c r="E199" s="10" t="e">
        <f t="shared" ca="1" si="6"/>
        <v>#N/A</v>
      </c>
      <c r="F199" s="14" t="e">
        <f ca="1">IF(E199="","",SUMIFS('Loan EMI Calculator'!$E$32:$E$402,'Loan EMI Calculator'!$C$32:$C$402,"&gt;="&amp;DATE(E199,1,1),'Loan EMI Calculator'!$C$32:$C$402,"&lt;="&amp;DATE(E199,12,31)))</f>
        <v>#N/A</v>
      </c>
      <c r="G199" s="14" t="e">
        <f ca="1">IF(E199="","",SUMIFS('Loan EMI Calculator'!$F$32:$F$402,'Loan EMI Calculator'!$C$32:$C$402,"&gt;="&amp;DATE(E199,1,1),'Loan EMI Calculator'!$C$32:$C$402,"&lt;="&amp;DATE(E199,12,31)))</f>
        <v>#N/A</v>
      </c>
      <c r="H199" s="14" t="e">
        <f ca="1">IF(E199="","",SUMIFS('Loan EMI Calculator'!$G$32:$G$402,'Loan EMI Calculator'!$C$32:$C$402,"&gt;="&amp;DATE(E199,1,1),'Loan EMI Calculator'!$C$32:$C$402,"&lt;="&amp;DATE(E199,12,31)))</f>
        <v>#N/A</v>
      </c>
      <c r="I199" s="14" t="e">
        <f t="shared" ca="1" si="7"/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>
      <c r="A200" s="7"/>
      <c r="B200" s="7"/>
      <c r="C200" s="7"/>
      <c r="D200" s="7"/>
      <c r="E200" s="10" t="e">
        <f t="shared" ca="1" si="6"/>
        <v>#N/A</v>
      </c>
      <c r="F200" s="14" t="e">
        <f ca="1">IF(E200="","",SUMIFS('Loan EMI Calculator'!$E$32:$E$402,'Loan EMI Calculator'!$C$32:$C$402,"&gt;="&amp;DATE(E200,1,1),'Loan EMI Calculator'!$C$32:$C$402,"&lt;="&amp;DATE(E200,12,31)))</f>
        <v>#N/A</v>
      </c>
      <c r="G200" s="14" t="e">
        <f ca="1">IF(E200="","",SUMIFS('Loan EMI Calculator'!$F$32:$F$402,'Loan EMI Calculator'!$C$32:$C$402,"&gt;="&amp;DATE(E200,1,1),'Loan EMI Calculator'!$C$32:$C$402,"&lt;="&amp;DATE(E200,12,31)))</f>
        <v>#N/A</v>
      </c>
      <c r="H200" s="14" t="e">
        <f ca="1">IF(E200="","",SUMIFS('Loan EMI Calculator'!$G$32:$G$402,'Loan EMI Calculator'!$C$32:$C$402,"&gt;="&amp;DATE(E200,1,1),'Loan EMI Calculator'!$C$32:$C$402,"&lt;="&amp;DATE(E200,12,31)))</f>
        <v>#N/A</v>
      </c>
      <c r="I200" s="14" t="e">
        <f t="shared" ca="1" si="7"/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>
      <c r="A201" s="7"/>
      <c r="B201" s="7"/>
      <c r="C201" s="7"/>
      <c r="D201" s="7"/>
      <c r="E201" s="10" t="e">
        <f t="shared" ca="1" si="6"/>
        <v>#N/A</v>
      </c>
      <c r="F201" s="14" t="e">
        <f ca="1">IF(E201="","",SUMIFS('Loan EMI Calculator'!$E$32:$E$402,'Loan EMI Calculator'!$C$32:$C$402,"&gt;="&amp;DATE(E201,1,1),'Loan EMI Calculator'!$C$32:$C$402,"&lt;="&amp;DATE(E201,12,31)))</f>
        <v>#N/A</v>
      </c>
      <c r="G201" s="14" t="e">
        <f ca="1">IF(E201="","",SUMIFS('Loan EMI Calculator'!$F$32:$F$402,'Loan EMI Calculator'!$C$32:$C$402,"&gt;="&amp;DATE(E201,1,1),'Loan EMI Calculator'!$C$32:$C$402,"&lt;="&amp;DATE(E201,12,31)))</f>
        <v>#N/A</v>
      </c>
      <c r="H201" s="14" t="e">
        <f ca="1">IF(E201="","",SUMIFS('Loan EMI Calculator'!$G$32:$G$402,'Loan EMI Calculator'!$C$32:$C$402,"&gt;="&amp;DATE(E201,1,1),'Loan EMI Calculator'!$C$32:$C$402,"&lt;="&amp;DATE(E201,12,31)))</f>
        <v>#N/A</v>
      </c>
      <c r="I201" s="14" t="e">
        <f t="shared" ca="1" si="7"/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>
      <c r="A202" s="7"/>
      <c r="B202" s="7"/>
      <c r="C202" s="7"/>
      <c r="D202" s="7"/>
      <c r="E202" s="10" t="e">
        <f t="shared" ca="1" si="6"/>
        <v>#N/A</v>
      </c>
      <c r="F202" s="14" t="e">
        <f ca="1">IF(E202="","",SUMIFS('Loan EMI Calculator'!$E$32:$E$402,'Loan EMI Calculator'!$C$32:$C$402,"&gt;="&amp;DATE(E202,1,1),'Loan EMI Calculator'!$C$32:$C$402,"&lt;="&amp;DATE(E202,12,31)))</f>
        <v>#N/A</v>
      </c>
      <c r="G202" s="14" t="e">
        <f ca="1">IF(E202="","",SUMIFS('Loan EMI Calculator'!$F$32:$F$402,'Loan EMI Calculator'!$C$32:$C$402,"&gt;="&amp;DATE(E202,1,1),'Loan EMI Calculator'!$C$32:$C$402,"&lt;="&amp;DATE(E202,12,31)))</f>
        <v>#N/A</v>
      </c>
      <c r="H202" s="14" t="e">
        <f ca="1">IF(E202="","",SUMIFS('Loan EMI Calculator'!$G$32:$G$402,'Loan EMI Calculator'!$C$32:$C$402,"&gt;="&amp;DATE(E202,1,1),'Loan EMI Calculator'!$C$32:$C$402,"&lt;="&amp;DATE(E202,12,31)))</f>
        <v>#N/A</v>
      </c>
      <c r="I202" s="14" t="e">
        <f t="shared" ca="1" si="7"/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>
      <c r="A203" s="7"/>
      <c r="B203" s="7"/>
      <c r="C203" s="7"/>
      <c r="D203" s="7"/>
      <c r="E203" s="10" t="e">
        <f t="shared" ca="1" si="6"/>
        <v>#N/A</v>
      </c>
      <c r="F203" s="14" t="e">
        <f ca="1">IF(E203="","",SUMIFS('Loan EMI Calculator'!$E$32:$E$402,'Loan EMI Calculator'!$C$32:$C$402,"&gt;="&amp;DATE(E203,1,1),'Loan EMI Calculator'!$C$32:$C$402,"&lt;="&amp;DATE(E203,12,31)))</f>
        <v>#N/A</v>
      </c>
      <c r="G203" s="14" t="e">
        <f ca="1">IF(E203="","",SUMIFS('Loan EMI Calculator'!$F$32:$F$402,'Loan EMI Calculator'!$C$32:$C$402,"&gt;="&amp;DATE(E203,1,1),'Loan EMI Calculator'!$C$32:$C$402,"&lt;="&amp;DATE(E203,12,31)))</f>
        <v>#N/A</v>
      </c>
      <c r="H203" s="14" t="e">
        <f ca="1">IF(E203="","",SUMIFS('Loan EMI Calculator'!$G$32:$G$402,'Loan EMI Calculator'!$C$32:$C$402,"&gt;="&amp;DATE(E203,1,1),'Loan EMI Calculator'!$C$32:$C$402,"&lt;="&amp;DATE(E203,12,31)))</f>
        <v>#N/A</v>
      </c>
      <c r="I203" s="14" t="e">
        <f t="shared" ca="1" si="7"/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>
      <c r="A204" s="7"/>
      <c r="B204" s="7"/>
      <c r="C204" s="7"/>
      <c r="D204" s="7"/>
      <c r="E204" s="10" t="e">
        <f t="shared" ca="1" si="6"/>
        <v>#N/A</v>
      </c>
      <c r="F204" s="14" t="e">
        <f ca="1">IF(E204="","",SUMIFS('Loan EMI Calculator'!$E$32:$E$402,'Loan EMI Calculator'!$C$32:$C$402,"&gt;="&amp;DATE(E204,1,1),'Loan EMI Calculator'!$C$32:$C$402,"&lt;="&amp;DATE(E204,12,31)))</f>
        <v>#N/A</v>
      </c>
      <c r="G204" s="14" t="e">
        <f ca="1">IF(E204="","",SUMIFS('Loan EMI Calculator'!$F$32:$F$402,'Loan EMI Calculator'!$C$32:$C$402,"&gt;="&amp;DATE(E204,1,1),'Loan EMI Calculator'!$C$32:$C$402,"&lt;="&amp;DATE(E204,12,31)))</f>
        <v>#N/A</v>
      </c>
      <c r="H204" s="14" t="e">
        <f ca="1">IF(E204="","",SUMIFS('Loan EMI Calculator'!$G$32:$G$402,'Loan EMI Calculator'!$C$32:$C$402,"&gt;="&amp;DATE(E204,1,1),'Loan EMI Calculator'!$C$32:$C$402,"&lt;="&amp;DATE(E204,12,31)))</f>
        <v>#N/A</v>
      </c>
      <c r="I204" s="14" t="e">
        <f t="shared" ca="1" si="7"/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>
      <c r="A205" s="7"/>
      <c r="B205" s="7"/>
      <c r="C205" s="7"/>
      <c r="D205" s="7"/>
      <c r="E205" s="10" t="e">
        <f t="shared" ca="1" si="6"/>
        <v>#N/A</v>
      </c>
      <c r="F205" s="14" t="e">
        <f ca="1">IF(E205="","",SUMIFS('Loan EMI Calculator'!$E$32:$E$402,'Loan EMI Calculator'!$C$32:$C$402,"&gt;="&amp;DATE(E205,1,1),'Loan EMI Calculator'!$C$32:$C$402,"&lt;="&amp;DATE(E205,12,31)))</f>
        <v>#N/A</v>
      </c>
      <c r="G205" s="14" t="e">
        <f ca="1">IF(E205="","",SUMIFS('Loan EMI Calculator'!$F$32:$F$402,'Loan EMI Calculator'!$C$32:$C$402,"&gt;="&amp;DATE(E205,1,1),'Loan EMI Calculator'!$C$32:$C$402,"&lt;="&amp;DATE(E205,12,31)))</f>
        <v>#N/A</v>
      </c>
      <c r="H205" s="14" t="e">
        <f ca="1">IF(E205="","",SUMIFS('Loan EMI Calculator'!$G$32:$G$402,'Loan EMI Calculator'!$C$32:$C$402,"&gt;="&amp;DATE(E205,1,1),'Loan EMI Calculator'!$C$32:$C$402,"&lt;="&amp;DATE(E205,12,31)))</f>
        <v>#N/A</v>
      </c>
      <c r="I205" s="14" t="e">
        <f t="shared" ca="1" si="7"/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>
      <c r="A206" s="7"/>
      <c r="B206" s="7"/>
      <c r="C206" s="7"/>
      <c r="D206" s="7"/>
      <c r="E206" s="10" t="e">
        <f t="shared" ca="1" si="6"/>
        <v>#N/A</v>
      </c>
      <c r="F206" s="14" t="e">
        <f ca="1">IF(E206="","",SUMIFS('Loan EMI Calculator'!$E$32:$E$402,'Loan EMI Calculator'!$C$32:$C$402,"&gt;="&amp;DATE(E206,1,1),'Loan EMI Calculator'!$C$32:$C$402,"&lt;="&amp;DATE(E206,12,31)))</f>
        <v>#N/A</v>
      </c>
      <c r="G206" s="14" t="e">
        <f ca="1">IF(E206="","",SUMIFS('Loan EMI Calculator'!$F$32:$F$402,'Loan EMI Calculator'!$C$32:$C$402,"&gt;="&amp;DATE(E206,1,1),'Loan EMI Calculator'!$C$32:$C$402,"&lt;="&amp;DATE(E206,12,31)))</f>
        <v>#N/A</v>
      </c>
      <c r="H206" s="14" t="e">
        <f ca="1">IF(E206="","",SUMIFS('Loan EMI Calculator'!$G$32:$G$402,'Loan EMI Calculator'!$C$32:$C$402,"&gt;="&amp;DATE(E206,1,1),'Loan EMI Calculator'!$C$32:$C$402,"&lt;="&amp;DATE(E206,12,31)))</f>
        <v>#N/A</v>
      </c>
      <c r="I206" s="14" t="e">
        <f t="shared" ca="1" si="7"/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>
      <c r="A207" s="7"/>
      <c r="B207" s="7"/>
      <c r="C207" s="7"/>
      <c r="D207" s="7"/>
      <c r="E207" s="10" t="e">
        <f t="shared" ca="1" si="6"/>
        <v>#N/A</v>
      </c>
      <c r="F207" s="14" t="e">
        <f ca="1">IF(E207="","",SUMIFS('Loan EMI Calculator'!$E$32:$E$402,'Loan EMI Calculator'!$C$32:$C$402,"&gt;="&amp;DATE(E207,1,1),'Loan EMI Calculator'!$C$32:$C$402,"&lt;="&amp;DATE(E207,12,31)))</f>
        <v>#N/A</v>
      </c>
      <c r="G207" s="14" t="e">
        <f ca="1">IF(E207="","",SUMIFS('Loan EMI Calculator'!$F$32:$F$402,'Loan EMI Calculator'!$C$32:$C$402,"&gt;="&amp;DATE(E207,1,1),'Loan EMI Calculator'!$C$32:$C$402,"&lt;="&amp;DATE(E207,12,31)))</f>
        <v>#N/A</v>
      </c>
      <c r="H207" s="14" t="e">
        <f ca="1">IF(E207="","",SUMIFS('Loan EMI Calculator'!$G$32:$G$402,'Loan EMI Calculator'!$C$32:$C$402,"&gt;="&amp;DATE(E207,1,1),'Loan EMI Calculator'!$C$32:$C$402,"&lt;="&amp;DATE(E207,12,31)))</f>
        <v>#N/A</v>
      </c>
      <c r="I207" s="14" t="e">
        <f t="shared" ca="1" si="7"/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>
      <c r="A208" s="7"/>
      <c r="B208" s="7"/>
      <c r="C208" s="7"/>
      <c r="D208" s="7"/>
      <c r="E208" s="10" t="e">
        <f t="shared" ca="1" si="6"/>
        <v>#N/A</v>
      </c>
      <c r="F208" s="14" t="e">
        <f ca="1">IF(E208="","",SUMIFS('Loan EMI Calculator'!$E$32:$E$402,'Loan EMI Calculator'!$C$32:$C$402,"&gt;="&amp;DATE(E208,1,1),'Loan EMI Calculator'!$C$32:$C$402,"&lt;="&amp;DATE(E208,12,31)))</f>
        <v>#N/A</v>
      </c>
      <c r="G208" s="14" t="e">
        <f ca="1">IF(E208="","",SUMIFS('Loan EMI Calculator'!$F$32:$F$402,'Loan EMI Calculator'!$C$32:$C$402,"&gt;="&amp;DATE(E208,1,1),'Loan EMI Calculator'!$C$32:$C$402,"&lt;="&amp;DATE(E208,12,31)))</f>
        <v>#N/A</v>
      </c>
      <c r="H208" s="14" t="e">
        <f ca="1">IF(E208="","",SUMIFS('Loan EMI Calculator'!$G$32:$G$402,'Loan EMI Calculator'!$C$32:$C$402,"&gt;="&amp;DATE(E208,1,1),'Loan EMI Calculator'!$C$32:$C$402,"&lt;="&amp;DATE(E208,12,31)))</f>
        <v>#N/A</v>
      </c>
      <c r="I208" s="14" t="e">
        <f t="shared" ca="1" si="7"/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>
      <c r="A209" s="7"/>
      <c r="B209" s="7"/>
      <c r="C209" s="7"/>
      <c r="D209" s="7"/>
      <c r="E209" s="10" t="e">
        <f t="shared" ca="1" si="6"/>
        <v>#N/A</v>
      </c>
      <c r="F209" s="14" t="e">
        <f ca="1">IF(E209="","",SUMIFS('Loan EMI Calculator'!$E$32:$E$402,'Loan EMI Calculator'!$C$32:$C$402,"&gt;="&amp;DATE(E209,1,1),'Loan EMI Calculator'!$C$32:$C$402,"&lt;="&amp;DATE(E209,12,31)))</f>
        <v>#N/A</v>
      </c>
      <c r="G209" s="14" t="e">
        <f ca="1">IF(E209="","",SUMIFS('Loan EMI Calculator'!$F$32:$F$402,'Loan EMI Calculator'!$C$32:$C$402,"&gt;="&amp;DATE(E209,1,1),'Loan EMI Calculator'!$C$32:$C$402,"&lt;="&amp;DATE(E209,12,31)))</f>
        <v>#N/A</v>
      </c>
      <c r="H209" s="14" t="e">
        <f ca="1">IF(E209="","",SUMIFS('Loan EMI Calculator'!$G$32:$G$402,'Loan EMI Calculator'!$C$32:$C$402,"&gt;="&amp;DATE(E209,1,1),'Loan EMI Calculator'!$C$32:$C$402,"&lt;="&amp;DATE(E209,12,31)))</f>
        <v>#N/A</v>
      </c>
      <c r="I209" s="14" t="e">
        <f t="shared" ca="1" si="7"/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>
      <c r="A210" s="7"/>
      <c r="B210" s="7"/>
      <c r="C210" s="7"/>
      <c r="D210" s="7"/>
      <c r="E210" s="10" t="e">
        <f t="shared" ca="1" si="6"/>
        <v>#N/A</v>
      </c>
      <c r="F210" s="14" t="e">
        <f ca="1">IF(E210="","",SUMIFS('Loan EMI Calculator'!$E$32:$E$402,'Loan EMI Calculator'!$C$32:$C$402,"&gt;="&amp;DATE(E210,1,1),'Loan EMI Calculator'!$C$32:$C$402,"&lt;="&amp;DATE(E210,12,31)))</f>
        <v>#N/A</v>
      </c>
      <c r="G210" s="14" t="e">
        <f ca="1">IF(E210="","",SUMIFS('Loan EMI Calculator'!$F$32:$F$402,'Loan EMI Calculator'!$C$32:$C$402,"&gt;="&amp;DATE(E210,1,1),'Loan EMI Calculator'!$C$32:$C$402,"&lt;="&amp;DATE(E210,12,31)))</f>
        <v>#N/A</v>
      </c>
      <c r="H210" s="14" t="e">
        <f ca="1">IF(E210="","",SUMIFS('Loan EMI Calculator'!$G$32:$G$402,'Loan EMI Calculator'!$C$32:$C$402,"&gt;="&amp;DATE(E210,1,1),'Loan EMI Calculator'!$C$32:$C$402,"&lt;="&amp;DATE(E210,12,31)))</f>
        <v>#N/A</v>
      </c>
      <c r="I210" s="14" t="e">
        <f t="shared" ca="1" si="7"/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>
      <c r="A211" s="7"/>
      <c r="B211" s="7"/>
      <c r="C211" s="7"/>
      <c r="D211" s="7"/>
      <c r="E211" s="10" t="e">
        <f t="shared" ca="1" si="6"/>
        <v>#N/A</v>
      </c>
      <c r="F211" s="14" t="e">
        <f ca="1">IF(E211="","",SUMIFS('Loan EMI Calculator'!$E$32:$E$402,'Loan EMI Calculator'!$C$32:$C$402,"&gt;="&amp;DATE(E211,1,1),'Loan EMI Calculator'!$C$32:$C$402,"&lt;="&amp;DATE(E211,12,31)))</f>
        <v>#N/A</v>
      </c>
      <c r="G211" s="14" t="e">
        <f ca="1">IF(E211="","",SUMIFS('Loan EMI Calculator'!$F$32:$F$402,'Loan EMI Calculator'!$C$32:$C$402,"&gt;="&amp;DATE(E211,1,1),'Loan EMI Calculator'!$C$32:$C$402,"&lt;="&amp;DATE(E211,12,31)))</f>
        <v>#N/A</v>
      </c>
      <c r="H211" s="14" t="e">
        <f ca="1">IF(E211="","",SUMIFS('Loan EMI Calculator'!$G$32:$G$402,'Loan EMI Calculator'!$C$32:$C$402,"&gt;="&amp;DATE(E211,1,1),'Loan EMI Calculator'!$C$32:$C$402,"&lt;="&amp;DATE(E211,12,31)))</f>
        <v>#N/A</v>
      </c>
      <c r="I211" s="14" t="e">
        <f t="shared" ca="1" si="7"/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>
      <c r="A212" s="7"/>
      <c r="B212" s="7"/>
      <c r="C212" s="7"/>
      <c r="D212" s="7"/>
      <c r="E212" s="10" t="e">
        <f t="shared" ca="1" si="6"/>
        <v>#N/A</v>
      </c>
      <c r="F212" s="14" t="e">
        <f ca="1">IF(E212="","",SUMIFS('Loan EMI Calculator'!$E$32:$E$402,'Loan EMI Calculator'!$C$32:$C$402,"&gt;="&amp;DATE(E212,1,1),'Loan EMI Calculator'!$C$32:$C$402,"&lt;="&amp;DATE(E212,12,31)))</f>
        <v>#N/A</v>
      </c>
      <c r="G212" s="14" t="e">
        <f ca="1">IF(E212="","",SUMIFS('Loan EMI Calculator'!$F$32:$F$402,'Loan EMI Calculator'!$C$32:$C$402,"&gt;="&amp;DATE(E212,1,1),'Loan EMI Calculator'!$C$32:$C$402,"&lt;="&amp;DATE(E212,12,31)))</f>
        <v>#N/A</v>
      </c>
      <c r="H212" s="14" t="e">
        <f ca="1">IF(E212="","",SUMIFS('Loan EMI Calculator'!$G$32:$G$402,'Loan EMI Calculator'!$C$32:$C$402,"&gt;="&amp;DATE(E212,1,1),'Loan EMI Calculator'!$C$32:$C$402,"&lt;="&amp;DATE(E212,12,31)))</f>
        <v>#N/A</v>
      </c>
      <c r="I212" s="14" t="e">
        <f t="shared" ca="1" si="7"/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>
      <c r="A213" s="7"/>
      <c r="B213" s="7"/>
      <c r="C213" s="7"/>
      <c r="D213" s="7"/>
      <c r="E213" s="10" t="e">
        <f t="shared" ca="1" si="6"/>
        <v>#N/A</v>
      </c>
      <c r="F213" s="14" t="e">
        <f ca="1">IF(E213="","",SUMIFS('Loan EMI Calculator'!$E$32:$E$402,'Loan EMI Calculator'!$C$32:$C$402,"&gt;="&amp;DATE(E213,1,1),'Loan EMI Calculator'!$C$32:$C$402,"&lt;="&amp;DATE(E213,12,31)))</f>
        <v>#N/A</v>
      </c>
      <c r="G213" s="14" t="e">
        <f ca="1">IF(E213="","",SUMIFS('Loan EMI Calculator'!$F$32:$F$402,'Loan EMI Calculator'!$C$32:$C$402,"&gt;="&amp;DATE(E213,1,1),'Loan EMI Calculator'!$C$32:$C$402,"&lt;="&amp;DATE(E213,12,31)))</f>
        <v>#N/A</v>
      </c>
      <c r="H213" s="14" t="e">
        <f ca="1">IF(E213="","",SUMIFS('Loan EMI Calculator'!$G$32:$G$402,'Loan EMI Calculator'!$C$32:$C$402,"&gt;="&amp;DATE(E213,1,1),'Loan EMI Calculator'!$C$32:$C$402,"&lt;="&amp;DATE(E213,12,31)))</f>
        <v>#N/A</v>
      </c>
      <c r="I213" s="14" t="e">
        <f t="shared" ca="1" si="7"/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>
      <c r="A214" s="7"/>
      <c r="B214" s="7"/>
      <c r="C214" s="7"/>
      <c r="D214" s="7"/>
      <c r="E214" s="10" t="e">
        <f t="shared" ca="1" si="6"/>
        <v>#N/A</v>
      </c>
      <c r="F214" s="14" t="e">
        <f ca="1">IF(E214="","",SUMIFS('Loan EMI Calculator'!$E$32:$E$402,'Loan EMI Calculator'!$C$32:$C$402,"&gt;="&amp;DATE(E214,1,1),'Loan EMI Calculator'!$C$32:$C$402,"&lt;="&amp;DATE(E214,12,31)))</f>
        <v>#N/A</v>
      </c>
      <c r="G214" s="14" t="e">
        <f ca="1">IF(E214="","",SUMIFS('Loan EMI Calculator'!$F$32:$F$402,'Loan EMI Calculator'!$C$32:$C$402,"&gt;="&amp;DATE(E214,1,1),'Loan EMI Calculator'!$C$32:$C$402,"&lt;="&amp;DATE(E214,12,31)))</f>
        <v>#N/A</v>
      </c>
      <c r="H214" s="14" t="e">
        <f ca="1">IF(E214="","",SUMIFS('Loan EMI Calculator'!$G$32:$G$402,'Loan EMI Calculator'!$C$32:$C$402,"&gt;="&amp;DATE(E214,1,1),'Loan EMI Calculator'!$C$32:$C$402,"&lt;="&amp;DATE(E214,12,31)))</f>
        <v>#N/A</v>
      </c>
      <c r="I214" s="14" t="e">
        <f t="shared" ca="1" si="7"/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>
      <c r="A215" s="7"/>
      <c r="B215" s="7"/>
      <c r="C215" s="7"/>
      <c r="D215" s="7"/>
      <c r="E215" s="10" t="e">
        <f t="shared" ca="1" si="6"/>
        <v>#N/A</v>
      </c>
      <c r="F215" s="14" t="e">
        <f ca="1">IF(E215="","",SUMIFS('Loan EMI Calculator'!$E$32:$E$402,'Loan EMI Calculator'!$C$32:$C$402,"&gt;="&amp;DATE(E215,1,1),'Loan EMI Calculator'!$C$32:$C$402,"&lt;="&amp;DATE(E215,12,31)))</f>
        <v>#N/A</v>
      </c>
      <c r="G215" s="14" t="e">
        <f ca="1">IF(E215="","",SUMIFS('Loan EMI Calculator'!$F$32:$F$402,'Loan EMI Calculator'!$C$32:$C$402,"&gt;="&amp;DATE(E215,1,1),'Loan EMI Calculator'!$C$32:$C$402,"&lt;="&amp;DATE(E215,12,31)))</f>
        <v>#N/A</v>
      </c>
      <c r="H215" s="14" t="e">
        <f ca="1">IF(E215="","",SUMIFS('Loan EMI Calculator'!$G$32:$G$402,'Loan EMI Calculator'!$C$32:$C$402,"&gt;="&amp;DATE(E215,1,1),'Loan EMI Calculator'!$C$32:$C$402,"&lt;="&amp;DATE(E215,12,31)))</f>
        <v>#N/A</v>
      </c>
      <c r="I215" s="14" t="e">
        <f t="shared" ca="1" si="7"/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>
      <c r="A216" s="7"/>
      <c r="B216" s="7"/>
      <c r="C216" s="7"/>
      <c r="D216" s="7"/>
      <c r="E216" s="10" t="e">
        <f t="shared" ca="1" si="6"/>
        <v>#N/A</v>
      </c>
      <c r="F216" s="14" t="e">
        <f ca="1">IF(E216="","",SUMIFS('Loan EMI Calculator'!$E$32:$E$402,'Loan EMI Calculator'!$C$32:$C$402,"&gt;="&amp;DATE(E216,1,1),'Loan EMI Calculator'!$C$32:$C$402,"&lt;="&amp;DATE(E216,12,31)))</f>
        <v>#N/A</v>
      </c>
      <c r="G216" s="14" t="e">
        <f ca="1">IF(E216="","",SUMIFS('Loan EMI Calculator'!$F$32:$F$402,'Loan EMI Calculator'!$C$32:$C$402,"&gt;="&amp;DATE(E216,1,1),'Loan EMI Calculator'!$C$32:$C$402,"&lt;="&amp;DATE(E216,12,31)))</f>
        <v>#N/A</v>
      </c>
      <c r="H216" s="14" t="e">
        <f ca="1">IF(E216="","",SUMIFS('Loan EMI Calculator'!$G$32:$G$402,'Loan EMI Calculator'!$C$32:$C$402,"&gt;="&amp;DATE(E216,1,1),'Loan EMI Calculator'!$C$32:$C$402,"&lt;="&amp;DATE(E216,12,31)))</f>
        <v>#N/A</v>
      </c>
      <c r="I216" s="14" t="e">
        <f t="shared" ca="1" si="7"/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>
      <c r="A217" s="7"/>
      <c r="B217" s="7"/>
      <c r="C217" s="7"/>
      <c r="D217" s="7"/>
      <c r="E217" s="10" t="e">
        <f t="shared" ca="1" si="6"/>
        <v>#N/A</v>
      </c>
      <c r="F217" s="14" t="e">
        <f ca="1">IF(E217="","",SUMIFS('Loan EMI Calculator'!$E$32:$E$402,'Loan EMI Calculator'!$C$32:$C$402,"&gt;="&amp;DATE(E217,1,1),'Loan EMI Calculator'!$C$32:$C$402,"&lt;="&amp;DATE(E217,12,31)))</f>
        <v>#N/A</v>
      </c>
      <c r="G217" s="14" t="e">
        <f ca="1">IF(E217="","",SUMIFS('Loan EMI Calculator'!$F$32:$F$402,'Loan EMI Calculator'!$C$32:$C$402,"&gt;="&amp;DATE(E217,1,1),'Loan EMI Calculator'!$C$32:$C$402,"&lt;="&amp;DATE(E217,12,31)))</f>
        <v>#N/A</v>
      </c>
      <c r="H217" s="14" t="e">
        <f ca="1">IF(E217="","",SUMIFS('Loan EMI Calculator'!$G$32:$G$402,'Loan EMI Calculator'!$C$32:$C$402,"&gt;="&amp;DATE(E217,1,1),'Loan EMI Calculator'!$C$32:$C$402,"&lt;="&amp;DATE(E217,12,31)))</f>
        <v>#N/A</v>
      </c>
      <c r="I217" s="14" t="e">
        <f t="shared" ca="1" si="7"/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>
      <c r="A218" s="7"/>
      <c r="B218" s="7"/>
      <c r="C218" s="7"/>
      <c r="D218" s="7"/>
      <c r="E218" s="10" t="e">
        <f t="shared" ca="1" si="6"/>
        <v>#N/A</v>
      </c>
      <c r="F218" s="14" t="e">
        <f ca="1">IF(E218="","",SUMIFS('Loan EMI Calculator'!$E$32:$E$402,'Loan EMI Calculator'!$C$32:$C$402,"&gt;="&amp;DATE(E218,1,1),'Loan EMI Calculator'!$C$32:$C$402,"&lt;="&amp;DATE(E218,12,31)))</f>
        <v>#N/A</v>
      </c>
      <c r="G218" s="14" t="e">
        <f ca="1">IF(E218="","",SUMIFS('Loan EMI Calculator'!$F$32:$F$402,'Loan EMI Calculator'!$C$32:$C$402,"&gt;="&amp;DATE(E218,1,1),'Loan EMI Calculator'!$C$32:$C$402,"&lt;="&amp;DATE(E218,12,31)))</f>
        <v>#N/A</v>
      </c>
      <c r="H218" s="14" t="e">
        <f ca="1">IF(E218="","",SUMIFS('Loan EMI Calculator'!$G$32:$G$402,'Loan EMI Calculator'!$C$32:$C$402,"&gt;="&amp;DATE(E218,1,1),'Loan EMI Calculator'!$C$32:$C$402,"&lt;="&amp;DATE(E218,12,31)))</f>
        <v>#N/A</v>
      </c>
      <c r="I218" s="14" t="e">
        <f t="shared" ca="1" si="7"/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>
      <c r="A219" s="7"/>
      <c r="B219" s="7"/>
      <c r="C219" s="7"/>
      <c r="D219" s="7"/>
      <c r="E219" s="10" t="e">
        <f t="shared" ca="1" si="6"/>
        <v>#N/A</v>
      </c>
      <c r="F219" s="14" t="e">
        <f ca="1">IF(E219="","",SUMIFS('Loan EMI Calculator'!$E$32:$E$402,'Loan EMI Calculator'!$C$32:$C$402,"&gt;="&amp;DATE(E219,1,1),'Loan EMI Calculator'!$C$32:$C$402,"&lt;="&amp;DATE(E219,12,31)))</f>
        <v>#N/A</v>
      </c>
      <c r="G219" s="14" t="e">
        <f ca="1">IF(E219="","",SUMIFS('Loan EMI Calculator'!$F$32:$F$402,'Loan EMI Calculator'!$C$32:$C$402,"&gt;="&amp;DATE(E219,1,1),'Loan EMI Calculator'!$C$32:$C$402,"&lt;="&amp;DATE(E219,12,31)))</f>
        <v>#N/A</v>
      </c>
      <c r="H219" s="14" t="e">
        <f ca="1">IF(E219="","",SUMIFS('Loan EMI Calculator'!$G$32:$G$402,'Loan EMI Calculator'!$C$32:$C$402,"&gt;="&amp;DATE(E219,1,1),'Loan EMI Calculator'!$C$32:$C$402,"&lt;="&amp;DATE(E219,12,31)))</f>
        <v>#N/A</v>
      </c>
      <c r="I219" s="14" t="e">
        <f t="shared" ca="1" si="7"/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>
      <c r="A220" s="7"/>
      <c r="B220" s="7"/>
      <c r="C220" s="7"/>
      <c r="D220" s="7"/>
      <c r="E220" s="10" t="e">
        <f t="shared" ca="1" si="6"/>
        <v>#N/A</v>
      </c>
      <c r="F220" s="14" t="e">
        <f ca="1">IF(E220="","",SUMIFS('Loan EMI Calculator'!$E$32:$E$402,'Loan EMI Calculator'!$C$32:$C$402,"&gt;="&amp;DATE(E220,1,1),'Loan EMI Calculator'!$C$32:$C$402,"&lt;="&amp;DATE(E220,12,31)))</f>
        <v>#N/A</v>
      </c>
      <c r="G220" s="14" t="e">
        <f ca="1">IF(E220="","",SUMIFS('Loan EMI Calculator'!$F$32:$F$402,'Loan EMI Calculator'!$C$32:$C$402,"&gt;="&amp;DATE(E220,1,1),'Loan EMI Calculator'!$C$32:$C$402,"&lt;="&amp;DATE(E220,12,31)))</f>
        <v>#N/A</v>
      </c>
      <c r="H220" s="14" t="e">
        <f ca="1">IF(E220="","",SUMIFS('Loan EMI Calculator'!$G$32:$G$402,'Loan EMI Calculator'!$C$32:$C$402,"&gt;="&amp;DATE(E220,1,1),'Loan EMI Calculator'!$C$32:$C$402,"&lt;="&amp;DATE(E220,12,31)))</f>
        <v>#N/A</v>
      </c>
      <c r="I220" s="14" t="e">
        <f t="shared" ca="1" si="7"/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>
      <c r="A221" s="7"/>
      <c r="B221" s="7"/>
      <c r="C221" s="7"/>
      <c r="D221" s="7"/>
      <c r="E221" s="10" t="e">
        <f t="shared" ca="1" si="6"/>
        <v>#N/A</v>
      </c>
      <c r="F221" s="14" t="e">
        <f ca="1">IF(E221="","",SUMIFS('Loan EMI Calculator'!$E$32:$E$402,'Loan EMI Calculator'!$C$32:$C$402,"&gt;="&amp;DATE(E221,1,1),'Loan EMI Calculator'!$C$32:$C$402,"&lt;="&amp;DATE(E221,12,31)))</f>
        <v>#N/A</v>
      </c>
      <c r="G221" s="14" t="e">
        <f ca="1">IF(E221="","",SUMIFS('Loan EMI Calculator'!$F$32:$F$402,'Loan EMI Calculator'!$C$32:$C$402,"&gt;="&amp;DATE(E221,1,1),'Loan EMI Calculator'!$C$32:$C$402,"&lt;="&amp;DATE(E221,12,31)))</f>
        <v>#N/A</v>
      </c>
      <c r="H221" s="14" t="e">
        <f ca="1">IF(E221="","",SUMIFS('Loan EMI Calculator'!$G$32:$G$402,'Loan EMI Calculator'!$C$32:$C$402,"&gt;="&amp;DATE(E221,1,1),'Loan EMI Calculator'!$C$32:$C$402,"&lt;="&amp;DATE(E221,12,31)))</f>
        <v>#N/A</v>
      </c>
      <c r="I221" s="14" t="e">
        <f t="shared" ca="1" si="7"/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>
      <c r="A222" s="7"/>
      <c r="B222" s="7"/>
      <c r="C222" s="7"/>
      <c r="D222" s="7"/>
      <c r="E222" s="10" t="e">
        <f t="shared" ca="1" si="6"/>
        <v>#N/A</v>
      </c>
      <c r="F222" s="14" t="e">
        <f ca="1">IF(E222="","",SUMIFS('Loan EMI Calculator'!$E$32:$E$402,'Loan EMI Calculator'!$C$32:$C$402,"&gt;="&amp;DATE(E222,1,1),'Loan EMI Calculator'!$C$32:$C$402,"&lt;="&amp;DATE(E222,12,31)))</f>
        <v>#N/A</v>
      </c>
      <c r="G222" s="14" t="e">
        <f ca="1">IF(E222="","",SUMIFS('Loan EMI Calculator'!$F$32:$F$402,'Loan EMI Calculator'!$C$32:$C$402,"&gt;="&amp;DATE(E222,1,1),'Loan EMI Calculator'!$C$32:$C$402,"&lt;="&amp;DATE(E222,12,31)))</f>
        <v>#N/A</v>
      </c>
      <c r="H222" s="14" t="e">
        <f ca="1">IF(E222="","",SUMIFS('Loan EMI Calculator'!$G$32:$G$402,'Loan EMI Calculator'!$C$32:$C$402,"&gt;="&amp;DATE(E222,1,1),'Loan EMI Calculator'!$C$32:$C$402,"&lt;="&amp;DATE(E222,12,31)))</f>
        <v>#N/A</v>
      </c>
      <c r="I222" s="14" t="e">
        <f t="shared" ca="1" si="7"/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>
      <c r="A223" s="7"/>
      <c r="B223" s="7"/>
      <c r="C223" s="7"/>
      <c r="D223" s="7"/>
      <c r="E223" s="10" t="e">
        <f t="shared" ca="1" si="6"/>
        <v>#N/A</v>
      </c>
      <c r="F223" s="14" t="e">
        <f ca="1">IF(E223="","",SUMIFS('Loan EMI Calculator'!$E$32:$E$402,'Loan EMI Calculator'!$C$32:$C$402,"&gt;="&amp;DATE(E223,1,1),'Loan EMI Calculator'!$C$32:$C$402,"&lt;="&amp;DATE(E223,12,31)))</f>
        <v>#N/A</v>
      </c>
      <c r="G223" s="14" t="e">
        <f ca="1">IF(E223="","",SUMIFS('Loan EMI Calculator'!$F$32:$F$402,'Loan EMI Calculator'!$C$32:$C$402,"&gt;="&amp;DATE(E223,1,1),'Loan EMI Calculator'!$C$32:$C$402,"&lt;="&amp;DATE(E223,12,31)))</f>
        <v>#N/A</v>
      </c>
      <c r="H223" s="14" t="e">
        <f ca="1">IF(E223="","",SUMIFS('Loan EMI Calculator'!$G$32:$G$402,'Loan EMI Calculator'!$C$32:$C$402,"&gt;="&amp;DATE(E223,1,1),'Loan EMI Calculator'!$C$32:$C$402,"&lt;="&amp;DATE(E223,12,31)))</f>
        <v>#N/A</v>
      </c>
      <c r="I223" s="14" t="e">
        <f t="shared" ca="1" si="7"/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>
      <c r="A224" s="7"/>
      <c r="B224" s="7"/>
      <c r="C224" s="7"/>
      <c r="D224" s="7"/>
      <c r="E224" s="10" t="e">
        <f t="shared" ca="1" si="6"/>
        <v>#N/A</v>
      </c>
      <c r="F224" s="14" t="e">
        <f ca="1">IF(E224="","",SUMIFS('Loan EMI Calculator'!$E$32:$E$402,'Loan EMI Calculator'!$C$32:$C$402,"&gt;="&amp;DATE(E224,1,1),'Loan EMI Calculator'!$C$32:$C$402,"&lt;="&amp;DATE(E224,12,31)))</f>
        <v>#N/A</v>
      </c>
      <c r="G224" s="14" t="e">
        <f ca="1">IF(E224="","",SUMIFS('Loan EMI Calculator'!$F$32:$F$402,'Loan EMI Calculator'!$C$32:$C$402,"&gt;="&amp;DATE(E224,1,1),'Loan EMI Calculator'!$C$32:$C$402,"&lt;="&amp;DATE(E224,12,31)))</f>
        <v>#N/A</v>
      </c>
      <c r="H224" s="14" t="e">
        <f ca="1">IF(E224="","",SUMIFS('Loan EMI Calculator'!$G$32:$G$402,'Loan EMI Calculator'!$C$32:$C$402,"&gt;="&amp;DATE(E224,1,1),'Loan EMI Calculator'!$C$32:$C$402,"&lt;="&amp;DATE(E224,12,31)))</f>
        <v>#N/A</v>
      </c>
      <c r="I224" s="14" t="e">
        <f t="shared" ca="1" si="7"/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>
      <c r="A225" s="7"/>
      <c r="B225" s="7"/>
      <c r="C225" s="7"/>
      <c r="D225" s="7"/>
      <c r="E225" s="10" t="e">
        <f t="shared" ca="1" si="6"/>
        <v>#N/A</v>
      </c>
      <c r="F225" s="14" t="e">
        <f ca="1">IF(E225="","",SUMIFS('Loan EMI Calculator'!$E$32:$E$402,'Loan EMI Calculator'!$C$32:$C$402,"&gt;="&amp;DATE(E225,1,1),'Loan EMI Calculator'!$C$32:$C$402,"&lt;="&amp;DATE(E225,12,31)))</f>
        <v>#N/A</v>
      </c>
      <c r="G225" s="14" t="e">
        <f ca="1">IF(E225="","",SUMIFS('Loan EMI Calculator'!$F$32:$F$402,'Loan EMI Calculator'!$C$32:$C$402,"&gt;="&amp;DATE(E225,1,1),'Loan EMI Calculator'!$C$32:$C$402,"&lt;="&amp;DATE(E225,12,31)))</f>
        <v>#N/A</v>
      </c>
      <c r="H225" s="14" t="e">
        <f ca="1">IF(E225="","",SUMIFS('Loan EMI Calculator'!$G$32:$G$402,'Loan EMI Calculator'!$C$32:$C$402,"&gt;="&amp;DATE(E225,1,1),'Loan EMI Calculator'!$C$32:$C$402,"&lt;="&amp;DATE(E225,12,31)))</f>
        <v>#N/A</v>
      </c>
      <c r="I225" s="14" t="e">
        <f t="shared" ca="1" si="7"/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>
      <c r="A226" s="7"/>
      <c r="B226" s="7"/>
      <c r="C226" s="7"/>
      <c r="D226" s="7"/>
      <c r="E226" s="10" t="e">
        <f t="shared" ca="1" si="6"/>
        <v>#N/A</v>
      </c>
      <c r="F226" s="14" t="e">
        <f ca="1">IF(E226="","",SUMIFS('Loan EMI Calculator'!$E$32:$E$402,'Loan EMI Calculator'!$C$32:$C$402,"&gt;="&amp;DATE(E226,1,1),'Loan EMI Calculator'!$C$32:$C$402,"&lt;="&amp;DATE(E226,12,31)))</f>
        <v>#N/A</v>
      </c>
      <c r="G226" s="14" t="e">
        <f ca="1">IF(E226="","",SUMIFS('Loan EMI Calculator'!$F$32:$F$402,'Loan EMI Calculator'!$C$32:$C$402,"&gt;="&amp;DATE(E226,1,1),'Loan EMI Calculator'!$C$32:$C$402,"&lt;="&amp;DATE(E226,12,31)))</f>
        <v>#N/A</v>
      </c>
      <c r="H226" s="14" t="e">
        <f ca="1">IF(E226="","",SUMIFS('Loan EMI Calculator'!$G$32:$G$402,'Loan EMI Calculator'!$C$32:$C$402,"&gt;="&amp;DATE(E226,1,1),'Loan EMI Calculator'!$C$32:$C$402,"&lt;="&amp;DATE(E226,12,31)))</f>
        <v>#N/A</v>
      </c>
      <c r="I226" s="14" t="e">
        <f t="shared" ca="1" si="7"/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>
      <c r="A227" s="7"/>
      <c r="B227" s="7"/>
      <c r="C227" s="7"/>
      <c r="D227" s="7"/>
      <c r="E227" s="10" t="e">
        <f t="shared" ca="1" si="6"/>
        <v>#N/A</v>
      </c>
      <c r="F227" s="14" t="e">
        <f ca="1">IF(E227="","",SUMIFS('Loan EMI Calculator'!$E$32:$E$402,'Loan EMI Calculator'!$C$32:$C$402,"&gt;="&amp;DATE(E227,1,1),'Loan EMI Calculator'!$C$32:$C$402,"&lt;="&amp;DATE(E227,12,31)))</f>
        <v>#N/A</v>
      </c>
      <c r="G227" s="14" t="e">
        <f ca="1">IF(E227="","",SUMIFS('Loan EMI Calculator'!$F$32:$F$402,'Loan EMI Calculator'!$C$32:$C$402,"&gt;="&amp;DATE(E227,1,1),'Loan EMI Calculator'!$C$32:$C$402,"&lt;="&amp;DATE(E227,12,31)))</f>
        <v>#N/A</v>
      </c>
      <c r="H227" s="14" t="e">
        <f ca="1">IF(E227="","",SUMIFS('Loan EMI Calculator'!$G$32:$G$402,'Loan EMI Calculator'!$C$32:$C$402,"&gt;="&amp;DATE(E227,1,1),'Loan EMI Calculator'!$C$32:$C$402,"&lt;="&amp;DATE(E227,12,31)))</f>
        <v>#N/A</v>
      </c>
      <c r="I227" s="14" t="e">
        <f t="shared" ca="1" si="7"/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>
      <c r="A228" s="7"/>
      <c r="B228" s="7"/>
      <c r="C228" s="7"/>
      <c r="D228" s="7"/>
      <c r="E228" s="10" t="e">
        <f t="shared" ca="1" si="6"/>
        <v>#N/A</v>
      </c>
      <c r="F228" s="14" t="e">
        <f ca="1">IF(E228="","",SUMIFS('Loan EMI Calculator'!$E$32:$E$402,'Loan EMI Calculator'!$C$32:$C$402,"&gt;="&amp;DATE(E228,1,1),'Loan EMI Calculator'!$C$32:$C$402,"&lt;="&amp;DATE(E228,12,31)))</f>
        <v>#N/A</v>
      </c>
      <c r="G228" s="14" t="e">
        <f ca="1">IF(E228="","",SUMIFS('Loan EMI Calculator'!$F$32:$F$402,'Loan EMI Calculator'!$C$32:$C$402,"&gt;="&amp;DATE(E228,1,1),'Loan EMI Calculator'!$C$32:$C$402,"&lt;="&amp;DATE(E228,12,31)))</f>
        <v>#N/A</v>
      </c>
      <c r="H228" s="14" t="e">
        <f ca="1">IF(E228="","",SUMIFS('Loan EMI Calculator'!$G$32:$G$402,'Loan EMI Calculator'!$C$32:$C$402,"&gt;="&amp;DATE(E228,1,1),'Loan EMI Calculator'!$C$32:$C$402,"&lt;="&amp;DATE(E228,12,31)))</f>
        <v>#N/A</v>
      </c>
      <c r="I228" s="14" t="e">
        <f t="shared" ca="1" si="7"/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>
      <c r="A229" s="7"/>
      <c r="B229" s="7"/>
      <c r="C229" s="7"/>
      <c r="D229" s="7"/>
      <c r="E229" s="10" t="e">
        <f t="shared" ca="1" si="6"/>
        <v>#N/A</v>
      </c>
      <c r="F229" s="14" t="e">
        <f ca="1">IF(E229="","",SUMIFS('Loan EMI Calculator'!$E$32:$E$402,'Loan EMI Calculator'!$C$32:$C$402,"&gt;="&amp;DATE(E229,1,1),'Loan EMI Calculator'!$C$32:$C$402,"&lt;="&amp;DATE(E229,12,31)))</f>
        <v>#N/A</v>
      </c>
      <c r="G229" s="14" t="e">
        <f ca="1">IF(E229="","",SUMIFS('Loan EMI Calculator'!$F$32:$F$402,'Loan EMI Calculator'!$C$32:$C$402,"&gt;="&amp;DATE(E229,1,1),'Loan EMI Calculator'!$C$32:$C$402,"&lt;="&amp;DATE(E229,12,31)))</f>
        <v>#N/A</v>
      </c>
      <c r="H229" s="14" t="e">
        <f ca="1">IF(E229="","",SUMIFS('Loan EMI Calculator'!$G$32:$G$402,'Loan EMI Calculator'!$C$32:$C$402,"&gt;="&amp;DATE(E229,1,1),'Loan EMI Calculator'!$C$32:$C$402,"&lt;="&amp;DATE(E229,12,31)))</f>
        <v>#N/A</v>
      </c>
      <c r="I229" s="14" t="e">
        <f t="shared" ca="1" si="7"/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>
      <c r="A230" s="7"/>
      <c r="B230" s="7"/>
      <c r="C230" s="7"/>
      <c r="D230" s="7"/>
      <c r="E230" s="10" t="e">
        <f t="shared" ca="1" si="6"/>
        <v>#N/A</v>
      </c>
      <c r="F230" s="14" t="e">
        <f ca="1">IF(E230="","",SUMIFS('Loan EMI Calculator'!$E$32:$E$402,'Loan EMI Calculator'!$C$32:$C$402,"&gt;="&amp;DATE(E230,1,1),'Loan EMI Calculator'!$C$32:$C$402,"&lt;="&amp;DATE(E230,12,31)))</f>
        <v>#N/A</v>
      </c>
      <c r="G230" s="14" t="e">
        <f ca="1">IF(E230="","",SUMIFS('Loan EMI Calculator'!$F$32:$F$402,'Loan EMI Calculator'!$C$32:$C$402,"&gt;="&amp;DATE(E230,1,1),'Loan EMI Calculator'!$C$32:$C$402,"&lt;="&amp;DATE(E230,12,31)))</f>
        <v>#N/A</v>
      </c>
      <c r="H230" s="14" t="e">
        <f ca="1">IF(E230="","",SUMIFS('Loan EMI Calculator'!$G$32:$G$402,'Loan EMI Calculator'!$C$32:$C$402,"&gt;="&amp;DATE(E230,1,1),'Loan EMI Calculator'!$C$32:$C$402,"&lt;="&amp;DATE(E230,12,31)))</f>
        <v>#N/A</v>
      </c>
      <c r="I230" s="14" t="e">
        <f t="shared" ca="1" si="7"/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>
      <c r="A231" s="7"/>
      <c r="B231" s="7"/>
      <c r="C231" s="7"/>
      <c r="D231" s="7"/>
      <c r="E231" s="10" t="e">
        <f t="shared" ca="1" si="6"/>
        <v>#N/A</v>
      </c>
      <c r="F231" s="14" t="e">
        <f ca="1">IF(E231="","",SUMIFS('Loan EMI Calculator'!$E$32:$E$402,'Loan EMI Calculator'!$C$32:$C$402,"&gt;="&amp;DATE(E231,1,1),'Loan EMI Calculator'!$C$32:$C$402,"&lt;="&amp;DATE(E231,12,31)))</f>
        <v>#N/A</v>
      </c>
      <c r="G231" s="14" t="e">
        <f ca="1">IF(E231="","",SUMIFS('Loan EMI Calculator'!$F$32:$F$402,'Loan EMI Calculator'!$C$32:$C$402,"&gt;="&amp;DATE(E231,1,1),'Loan EMI Calculator'!$C$32:$C$402,"&lt;="&amp;DATE(E231,12,31)))</f>
        <v>#N/A</v>
      </c>
      <c r="H231" s="14" t="e">
        <f ca="1">IF(E231="","",SUMIFS('Loan EMI Calculator'!$G$32:$G$402,'Loan EMI Calculator'!$C$32:$C$402,"&gt;="&amp;DATE(E231,1,1),'Loan EMI Calculator'!$C$32:$C$402,"&lt;="&amp;DATE(E231,12,31)))</f>
        <v>#N/A</v>
      </c>
      <c r="I231" s="14" t="e">
        <f t="shared" ca="1" si="7"/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>
      <c r="A232" s="7"/>
      <c r="B232" s="7"/>
      <c r="C232" s="7"/>
      <c r="D232" s="7"/>
      <c r="E232" s="10" t="e">
        <f t="shared" ca="1" si="6"/>
        <v>#N/A</v>
      </c>
      <c r="F232" s="14" t="e">
        <f ca="1">IF(E232="","",SUMIFS('Loan EMI Calculator'!$E$32:$E$402,'Loan EMI Calculator'!$C$32:$C$402,"&gt;="&amp;DATE(E232,1,1),'Loan EMI Calculator'!$C$32:$C$402,"&lt;="&amp;DATE(E232,12,31)))</f>
        <v>#N/A</v>
      </c>
      <c r="G232" s="14" t="e">
        <f ca="1">IF(E232="","",SUMIFS('Loan EMI Calculator'!$F$32:$F$402,'Loan EMI Calculator'!$C$32:$C$402,"&gt;="&amp;DATE(E232,1,1),'Loan EMI Calculator'!$C$32:$C$402,"&lt;="&amp;DATE(E232,12,31)))</f>
        <v>#N/A</v>
      </c>
      <c r="H232" s="14" t="e">
        <f ca="1">IF(E232="","",SUMIFS('Loan EMI Calculator'!$G$32:$G$402,'Loan EMI Calculator'!$C$32:$C$402,"&gt;="&amp;DATE(E232,1,1),'Loan EMI Calculator'!$C$32:$C$402,"&lt;="&amp;DATE(E232,12,31)))</f>
        <v>#N/A</v>
      </c>
      <c r="I232" s="14" t="e">
        <f t="shared" ca="1" si="7"/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>
      <c r="A233" s="7"/>
      <c r="B233" s="7"/>
      <c r="C233" s="7"/>
      <c r="D233" s="7"/>
      <c r="E233" s="10" t="e">
        <f t="shared" ca="1" si="6"/>
        <v>#N/A</v>
      </c>
      <c r="F233" s="14" t="e">
        <f ca="1">IF(E233="","",SUMIFS('Loan EMI Calculator'!$E$32:$E$402,'Loan EMI Calculator'!$C$32:$C$402,"&gt;="&amp;DATE(E233,1,1),'Loan EMI Calculator'!$C$32:$C$402,"&lt;="&amp;DATE(E233,12,31)))</f>
        <v>#N/A</v>
      </c>
      <c r="G233" s="14" t="e">
        <f ca="1">IF(E233="","",SUMIFS('Loan EMI Calculator'!$F$32:$F$402,'Loan EMI Calculator'!$C$32:$C$402,"&gt;="&amp;DATE(E233,1,1),'Loan EMI Calculator'!$C$32:$C$402,"&lt;="&amp;DATE(E233,12,31)))</f>
        <v>#N/A</v>
      </c>
      <c r="H233" s="14" t="e">
        <f ca="1">IF(E233="","",SUMIFS('Loan EMI Calculator'!$G$32:$G$402,'Loan EMI Calculator'!$C$32:$C$402,"&gt;="&amp;DATE(E233,1,1),'Loan EMI Calculator'!$C$32:$C$402,"&lt;="&amp;DATE(E233,12,31)))</f>
        <v>#N/A</v>
      </c>
      <c r="I233" s="14" t="e">
        <f t="shared" ca="1" si="7"/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>
      <c r="A234" s="7"/>
      <c r="B234" s="7"/>
      <c r="C234" s="7"/>
      <c r="D234" s="7"/>
      <c r="E234" s="10" t="e">
        <f t="shared" ca="1" si="6"/>
        <v>#N/A</v>
      </c>
      <c r="F234" s="14" t="e">
        <f ca="1">IF(E234="","",SUMIFS('Loan EMI Calculator'!$E$32:$E$402,'Loan EMI Calculator'!$C$32:$C$402,"&gt;="&amp;DATE(E234,1,1),'Loan EMI Calculator'!$C$32:$C$402,"&lt;="&amp;DATE(E234,12,31)))</f>
        <v>#N/A</v>
      </c>
      <c r="G234" s="14" t="e">
        <f ca="1">IF(E234="","",SUMIFS('Loan EMI Calculator'!$F$32:$F$402,'Loan EMI Calculator'!$C$32:$C$402,"&gt;="&amp;DATE(E234,1,1),'Loan EMI Calculator'!$C$32:$C$402,"&lt;="&amp;DATE(E234,12,31)))</f>
        <v>#N/A</v>
      </c>
      <c r="H234" s="14" t="e">
        <f ca="1">IF(E234="","",SUMIFS('Loan EMI Calculator'!$G$32:$G$402,'Loan EMI Calculator'!$C$32:$C$402,"&gt;="&amp;DATE(E234,1,1),'Loan EMI Calculator'!$C$32:$C$402,"&lt;="&amp;DATE(E234,12,31)))</f>
        <v>#N/A</v>
      </c>
      <c r="I234" s="14" t="e">
        <f t="shared" ca="1" si="7"/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>
      <c r="A235" s="7"/>
      <c r="B235" s="7"/>
      <c r="C235" s="7"/>
      <c r="D235" s="7"/>
      <c r="E235" s="10" t="e">
        <f t="shared" ca="1" si="6"/>
        <v>#N/A</v>
      </c>
      <c r="F235" s="14" t="e">
        <f ca="1">IF(E235="","",SUMIFS('Loan EMI Calculator'!$E$32:$E$402,'Loan EMI Calculator'!$C$32:$C$402,"&gt;="&amp;DATE(E235,1,1),'Loan EMI Calculator'!$C$32:$C$402,"&lt;="&amp;DATE(E235,12,31)))</f>
        <v>#N/A</v>
      </c>
      <c r="G235" s="14" t="e">
        <f ca="1">IF(E235="","",SUMIFS('Loan EMI Calculator'!$F$32:$F$402,'Loan EMI Calculator'!$C$32:$C$402,"&gt;="&amp;DATE(E235,1,1),'Loan EMI Calculator'!$C$32:$C$402,"&lt;="&amp;DATE(E235,12,31)))</f>
        <v>#N/A</v>
      </c>
      <c r="H235" s="14" t="e">
        <f ca="1">IF(E235="","",SUMIFS('Loan EMI Calculator'!$G$32:$G$402,'Loan EMI Calculator'!$C$32:$C$402,"&gt;="&amp;DATE(E235,1,1),'Loan EMI Calculator'!$C$32:$C$402,"&lt;="&amp;DATE(E235,12,31)))</f>
        <v>#N/A</v>
      </c>
      <c r="I235" s="14" t="e">
        <f t="shared" ca="1" si="7"/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>
      <c r="A236" s="7"/>
      <c r="B236" s="7"/>
      <c r="C236" s="7"/>
      <c r="D236" s="7"/>
      <c r="E236" s="10" t="e">
        <f t="shared" ca="1" si="6"/>
        <v>#N/A</v>
      </c>
      <c r="F236" s="14" t="e">
        <f ca="1">IF(E236="","",SUMIFS('Loan EMI Calculator'!$E$32:$E$402,'Loan EMI Calculator'!$C$32:$C$402,"&gt;="&amp;DATE(E236,1,1),'Loan EMI Calculator'!$C$32:$C$402,"&lt;="&amp;DATE(E236,12,31)))</f>
        <v>#N/A</v>
      </c>
      <c r="G236" s="14" t="e">
        <f ca="1">IF(E236="","",SUMIFS('Loan EMI Calculator'!$F$32:$F$402,'Loan EMI Calculator'!$C$32:$C$402,"&gt;="&amp;DATE(E236,1,1),'Loan EMI Calculator'!$C$32:$C$402,"&lt;="&amp;DATE(E236,12,31)))</f>
        <v>#N/A</v>
      </c>
      <c r="H236" s="14" t="e">
        <f ca="1">IF(E236="","",SUMIFS('Loan EMI Calculator'!$G$32:$G$402,'Loan EMI Calculator'!$C$32:$C$402,"&gt;="&amp;DATE(E236,1,1),'Loan EMI Calculator'!$C$32:$C$402,"&lt;="&amp;DATE(E236,12,31)))</f>
        <v>#N/A</v>
      </c>
      <c r="I236" s="14" t="e">
        <f t="shared" ca="1" si="7"/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>
      <c r="A237" s="7"/>
      <c r="B237" s="7"/>
      <c r="C237" s="7"/>
      <c r="D237" s="7"/>
      <c r="E237" s="10" t="e">
        <f t="shared" ca="1" si="6"/>
        <v>#N/A</v>
      </c>
      <c r="F237" s="14" t="e">
        <f ca="1">IF(E237="","",SUMIFS('Loan EMI Calculator'!$E$32:$E$402,'Loan EMI Calculator'!$C$32:$C$402,"&gt;="&amp;DATE(E237,1,1),'Loan EMI Calculator'!$C$32:$C$402,"&lt;="&amp;DATE(E237,12,31)))</f>
        <v>#N/A</v>
      </c>
      <c r="G237" s="14" t="e">
        <f ca="1">IF(E237="","",SUMIFS('Loan EMI Calculator'!$F$32:$F$402,'Loan EMI Calculator'!$C$32:$C$402,"&gt;="&amp;DATE(E237,1,1),'Loan EMI Calculator'!$C$32:$C$402,"&lt;="&amp;DATE(E237,12,31)))</f>
        <v>#N/A</v>
      </c>
      <c r="H237" s="14" t="e">
        <f ca="1">IF(E237="","",SUMIFS('Loan EMI Calculator'!$G$32:$G$402,'Loan EMI Calculator'!$C$32:$C$402,"&gt;="&amp;DATE(E237,1,1),'Loan EMI Calculator'!$C$32:$C$402,"&lt;="&amp;DATE(E237,12,31)))</f>
        <v>#N/A</v>
      </c>
      <c r="I237" s="14" t="e">
        <f t="shared" ca="1" si="7"/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>
      <c r="A238" s="7"/>
      <c r="B238" s="7"/>
      <c r="C238" s="7"/>
      <c r="D238" s="7"/>
      <c r="E238" s="10" t="e">
        <f t="shared" ca="1" si="6"/>
        <v>#N/A</v>
      </c>
      <c r="F238" s="14" t="e">
        <f ca="1">IF(E238="","",SUMIFS('Loan EMI Calculator'!$E$32:$E$402,'Loan EMI Calculator'!$C$32:$C$402,"&gt;="&amp;DATE(E238,1,1),'Loan EMI Calculator'!$C$32:$C$402,"&lt;="&amp;DATE(E238,12,31)))</f>
        <v>#N/A</v>
      </c>
      <c r="G238" s="14" t="e">
        <f ca="1">IF(E238="","",SUMIFS('Loan EMI Calculator'!$F$32:$F$402,'Loan EMI Calculator'!$C$32:$C$402,"&gt;="&amp;DATE(E238,1,1),'Loan EMI Calculator'!$C$32:$C$402,"&lt;="&amp;DATE(E238,12,31)))</f>
        <v>#N/A</v>
      </c>
      <c r="H238" s="14" t="e">
        <f ca="1">IF(E238="","",SUMIFS('Loan EMI Calculator'!$G$32:$G$402,'Loan EMI Calculator'!$C$32:$C$402,"&gt;="&amp;DATE(E238,1,1),'Loan EMI Calculator'!$C$32:$C$402,"&lt;="&amp;DATE(E238,12,31)))</f>
        <v>#N/A</v>
      </c>
      <c r="I238" s="14" t="e">
        <f t="shared" ca="1" si="7"/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>
      <c r="A239" s="7"/>
      <c r="B239" s="7"/>
      <c r="C239" s="7"/>
      <c r="D239" s="7"/>
      <c r="E239" s="10" t="e">
        <f t="shared" ca="1" si="6"/>
        <v>#N/A</v>
      </c>
      <c r="F239" s="14" t="e">
        <f ca="1">IF(E239="","",SUMIFS('Loan EMI Calculator'!$E$32:$E$402,'Loan EMI Calculator'!$C$32:$C$402,"&gt;="&amp;DATE(E239,1,1),'Loan EMI Calculator'!$C$32:$C$402,"&lt;="&amp;DATE(E239,12,31)))</f>
        <v>#N/A</v>
      </c>
      <c r="G239" s="14" t="e">
        <f ca="1">IF(E239="","",SUMIFS('Loan EMI Calculator'!$F$32:$F$402,'Loan EMI Calculator'!$C$32:$C$402,"&gt;="&amp;DATE(E239,1,1),'Loan EMI Calculator'!$C$32:$C$402,"&lt;="&amp;DATE(E239,12,31)))</f>
        <v>#N/A</v>
      </c>
      <c r="H239" s="14" t="e">
        <f ca="1">IF(E239="","",SUMIFS('Loan EMI Calculator'!$G$32:$G$402,'Loan EMI Calculator'!$C$32:$C$402,"&gt;="&amp;DATE(E239,1,1),'Loan EMI Calculator'!$C$32:$C$402,"&lt;="&amp;DATE(E239,12,31)))</f>
        <v>#N/A</v>
      </c>
      <c r="I239" s="14" t="e">
        <f t="shared" ca="1" si="7"/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>
      <c r="A240" s="7"/>
      <c r="B240" s="7"/>
      <c r="C240" s="7"/>
      <c r="D240" s="7"/>
      <c r="E240" s="10" t="e">
        <f t="shared" ca="1" si="6"/>
        <v>#N/A</v>
      </c>
      <c r="F240" s="14" t="e">
        <f ca="1">IF(E240="","",SUMIFS('Loan EMI Calculator'!$E$32:$E$402,'Loan EMI Calculator'!$C$32:$C$402,"&gt;="&amp;DATE(E240,1,1),'Loan EMI Calculator'!$C$32:$C$402,"&lt;="&amp;DATE(E240,12,31)))</f>
        <v>#N/A</v>
      </c>
      <c r="G240" s="14" t="e">
        <f ca="1">IF(E240="","",SUMIFS('Loan EMI Calculator'!$F$32:$F$402,'Loan EMI Calculator'!$C$32:$C$402,"&gt;="&amp;DATE(E240,1,1),'Loan EMI Calculator'!$C$32:$C$402,"&lt;="&amp;DATE(E240,12,31)))</f>
        <v>#N/A</v>
      </c>
      <c r="H240" s="14" t="e">
        <f ca="1">IF(E240="","",SUMIFS('Loan EMI Calculator'!$G$32:$G$402,'Loan EMI Calculator'!$C$32:$C$402,"&gt;="&amp;DATE(E240,1,1),'Loan EMI Calculator'!$C$32:$C$402,"&lt;="&amp;DATE(E240,12,31)))</f>
        <v>#N/A</v>
      </c>
      <c r="I240" s="14" t="e">
        <f t="shared" ca="1" si="7"/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>
      <c r="A241" s="7"/>
      <c r="B241" s="7"/>
      <c r="C241" s="7"/>
      <c r="D241" s="7"/>
      <c r="E241" s="10" t="e">
        <f t="shared" ca="1" si="6"/>
        <v>#N/A</v>
      </c>
      <c r="F241" s="14" t="e">
        <f ca="1">IF(E241="","",SUMIFS('Loan EMI Calculator'!$E$32:$E$402,'Loan EMI Calculator'!$C$32:$C$402,"&gt;="&amp;DATE(E241,1,1),'Loan EMI Calculator'!$C$32:$C$402,"&lt;="&amp;DATE(E241,12,31)))</f>
        <v>#N/A</v>
      </c>
      <c r="G241" s="14" t="e">
        <f ca="1">IF(E241="","",SUMIFS('Loan EMI Calculator'!$F$32:$F$402,'Loan EMI Calculator'!$C$32:$C$402,"&gt;="&amp;DATE(E241,1,1),'Loan EMI Calculator'!$C$32:$C$402,"&lt;="&amp;DATE(E241,12,31)))</f>
        <v>#N/A</v>
      </c>
      <c r="H241" s="14" t="e">
        <f ca="1">IF(E241="","",SUMIFS('Loan EMI Calculator'!$G$32:$G$402,'Loan EMI Calculator'!$C$32:$C$402,"&gt;="&amp;DATE(E241,1,1),'Loan EMI Calculator'!$C$32:$C$402,"&lt;="&amp;DATE(E241,12,31)))</f>
        <v>#N/A</v>
      </c>
      <c r="I241" s="14" t="e">
        <f t="shared" ca="1" si="7"/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>
      <c r="A242" s="7"/>
      <c r="B242" s="7"/>
      <c r="C242" s="7"/>
      <c r="D242" s="7"/>
      <c r="E242" s="10" t="e">
        <f t="shared" ca="1" si="6"/>
        <v>#N/A</v>
      </c>
      <c r="F242" s="14" t="e">
        <f ca="1">IF(E242="","",SUMIFS('Loan EMI Calculator'!$E$32:$E$402,'Loan EMI Calculator'!$C$32:$C$402,"&gt;="&amp;DATE(E242,1,1),'Loan EMI Calculator'!$C$32:$C$402,"&lt;="&amp;DATE(E242,12,31)))</f>
        <v>#N/A</v>
      </c>
      <c r="G242" s="14" t="e">
        <f ca="1">IF(E242="","",SUMIFS('Loan EMI Calculator'!$F$32:$F$402,'Loan EMI Calculator'!$C$32:$C$402,"&gt;="&amp;DATE(E242,1,1),'Loan EMI Calculator'!$C$32:$C$402,"&lt;="&amp;DATE(E242,12,31)))</f>
        <v>#N/A</v>
      </c>
      <c r="H242" s="14" t="e">
        <f ca="1">IF(E242="","",SUMIFS('Loan EMI Calculator'!$G$32:$G$402,'Loan EMI Calculator'!$C$32:$C$402,"&gt;="&amp;DATE(E242,1,1),'Loan EMI Calculator'!$C$32:$C$402,"&lt;="&amp;DATE(E242,12,31)))</f>
        <v>#N/A</v>
      </c>
      <c r="I242" s="14" t="e">
        <f t="shared" ca="1" si="7"/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>
      <c r="A243" s="7"/>
      <c r="B243" s="7"/>
      <c r="C243" s="7"/>
      <c r="D243" s="7"/>
      <c r="E243" s="10" t="e">
        <f t="shared" ca="1" si="6"/>
        <v>#N/A</v>
      </c>
      <c r="F243" s="14" t="e">
        <f ca="1">IF(E243="","",SUMIFS('Loan EMI Calculator'!$E$32:$E$402,'Loan EMI Calculator'!$C$32:$C$402,"&gt;="&amp;DATE(E243,1,1),'Loan EMI Calculator'!$C$32:$C$402,"&lt;="&amp;DATE(E243,12,31)))</f>
        <v>#N/A</v>
      </c>
      <c r="G243" s="14" t="e">
        <f ca="1">IF(E243="","",SUMIFS('Loan EMI Calculator'!$F$32:$F$402,'Loan EMI Calculator'!$C$32:$C$402,"&gt;="&amp;DATE(E243,1,1),'Loan EMI Calculator'!$C$32:$C$402,"&lt;="&amp;DATE(E243,12,31)))</f>
        <v>#N/A</v>
      </c>
      <c r="H243" s="14" t="e">
        <f ca="1">IF(E243="","",SUMIFS('Loan EMI Calculator'!$G$32:$G$402,'Loan EMI Calculator'!$C$32:$C$402,"&gt;="&amp;DATE(E243,1,1),'Loan EMI Calculator'!$C$32:$C$402,"&lt;="&amp;DATE(E243,12,31)))</f>
        <v>#N/A</v>
      </c>
      <c r="I243" s="14" t="e">
        <f t="shared" ca="1" si="7"/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>
      <c r="A244" s="7"/>
      <c r="B244" s="7"/>
      <c r="C244" s="7"/>
      <c r="D244" s="7"/>
      <c r="E244" s="10" t="e">
        <f t="shared" ca="1" si="6"/>
        <v>#N/A</v>
      </c>
      <c r="F244" s="14" t="e">
        <f ca="1">IF(E244="","",SUMIFS('Loan EMI Calculator'!$E$32:$E$402,'Loan EMI Calculator'!$C$32:$C$402,"&gt;="&amp;DATE(E244,1,1),'Loan EMI Calculator'!$C$32:$C$402,"&lt;="&amp;DATE(E244,12,31)))</f>
        <v>#N/A</v>
      </c>
      <c r="G244" s="14" t="e">
        <f ca="1">IF(E244="","",SUMIFS('Loan EMI Calculator'!$F$32:$F$402,'Loan EMI Calculator'!$C$32:$C$402,"&gt;="&amp;DATE(E244,1,1),'Loan EMI Calculator'!$C$32:$C$402,"&lt;="&amp;DATE(E244,12,31)))</f>
        <v>#N/A</v>
      </c>
      <c r="H244" s="14" t="e">
        <f ca="1">IF(E244="","",SUMIFS('Loan EMI Calculator'!$G$32:$G$402,'Loan EMI Calculator'!$C$32:$C$402,"&gt;="&amp;DATE(E244,1,1),'Loan EMI Calculator'!$C$32:$C$402,"&lt;="&amp;DATE(E244,12,31)))</f>
        <v>#N/A</v>
      </c>
      <c r="I244" s="14" t="e">
        <f t="shared" ca="1" si="7"/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>
      <c r="A245" s="7"/>
      <c r="B245" s="7"/>
      <c r="C245" s="7"/>
      <c r="D245" s="7"/>
      <c r="E245" s="10" t="e">
        <f t="shared" ca="1" si="6"/>
        <v>#N/A</v>
      </c>
      <c r="F245" s="14" t="e">
        <f ca="1">IF(E245="","",SUMIFS('Loan EMI Calculator'!$E$32:$E$402,'Loan EMI Calculator'!$C$32:$C$402,"&gt;="&amp;DATE(E245,1,1),'Loan EMI Calculator'!$C$32:$C$402,"&lt;="&amp;DATE(E245,12,31)))</f>
        <v>#N/A</v>
      </c>
      <c r="G245" s="14" t="e">
        <f ca="1">IF(E245="","",SUMIFS('Loan EMI Calculator'!$F$32:$F$402,'Loan EMI Calculator'!$C$32:$C$402,"&gt;="&amp;DATE(E245,1,1),'Loan EMI Calculator'!$C$32:$C$402,"&lt;="&amp;DATE(E245,12,31)))</f>
        <v>#N/A</v>
      </c>
      <c r="H245" s="14" t="e">
        <f ca="1">IF(E245="","",SUMIFS('Loan EMI Calculator'!$G$32:$G$402,'Loan EMI Calculator'!$C$32:$C$402,"&gt;="&amp;DATE(E245,1,1),'Loan EMI Calculator'!$C$32:$C$402,"&lt;="&amp;DATE(E245,12,31)))</f>
        <v>#N/A</v>
      </c>
      <c r="I245" s="14" t="e">
        <f t="shared" ca="1" si="7"/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>
      <c r="A246" s="7"/>
      <c r="B246" s="7"/>
      <c r="C246" s="7"/>
      <c r="D246" s="7"/>
      <c r="E246" s="10" t="e">
        <f t="shared" ca="1" si="6"/>
        <v>#N/A</v>
      </c>
      <c r="F246" s="14" t="e">
        <f ca="1">IF(E246="","",SUMIFS('Loan EMI Calculator'!$E$32:$E$402,'Loan EMI Calculator'!$C$32:$C$402,"&gt;="&amp;DATE(E246,1,1),'Loan EMI Calculator'!$C$32:$C$402,"&lt;="&amp;DATE(E246,12,31)))</f>
        <v>#N/A</v>
      </c>
      <c r="G246" s="14" t="e">
        <f ca="1">IF(E246="","",SUMIFS('Loan EMI Calculator'!$F$32:$F$402,'Loan EMI Calculator'!$C$32:$C$402,"&gt;="&amp;DATE(E246,1,1),'Loan EMI Calculator'!$C$32:$C$402,"&lt;="&amp;DATE(E246,12,31)))</f>
        <v>#N/A</v>
      </c>
      <c r="H246" s="14" t="e">
        <f ca="1">IF(E246="","",SUMIFS('Loan EMI Calculator'!$G$32:$G$402,'Loan EMI Calculator'!$C$32:$C$402,"&gt;="&amp;DATE(E246,1,1),'Loan EMI Calculator'!$C$32:$C$402,"&lt;="&amp;DATE(E246,12,31)))</f>
        <v>#N/A</v>
      </c>
      <c r="I246" s="14" t="e">
        <f t="shared" ca="1" si="7"/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>
      <c r="A247" s="7"/>
      <c r="B247" s="7"/>
      <c r="C247" s="7"/>
      <c r="D247" s="7"/>
      <c r="E247" s="10" t="e">
        <f t="shared" ca="1" si="6"/>
        <v>#N/A</v>
      </c>
      <c r="F247" s="14" t="e">
        <f ca="1">IF(E247="","",SUMIFS('Loan EMI Calculator'!$E$32:$E$402,'Loan EMI Calculator'!$C$32:$C$402,"&gt;="&amp;DATE(E247,1,1),'Loan EMI Calculator'!$C$32:$C$402,"&lt;="&amp;DATE(E247,12,31)))</f>
        <v>#N/A</v>
      </c>
      <c r="G247" s="14" t="e">
        <f ca="1">IF(E247="","",SUMIFS('Loan EMI Calculator'!$F$32:$F$402,'Loan EMI Calculator'!$C$32:$C$402,"&gt;="&amp;DATE(E247,1,1),'Loan EMI Calculator'!$C$32:$C$402,"&lt;="&amp;DATE(E247,12,31)))</f>
        <v>#N/A</v>
      </c>
      <c r="H247" s="14" t="e">
        <f ca="1">IF(E247="","",SUMIFS('Loan EMI Calculator'!$G$32:$G$402,'Loan EMI Calculator'!$C$32:$C$402,"&gt;="&amp;DATE(E247,1,1),'Loan EMI Calculator'!$C$32:$C$402,"&lt;="&amp;DATE(E247,12,31)))</f>
        <v>#N/A</v>
      </c>
      <c r="I247" s="14" t="e">
        <f t="shared" ca="1" si="7"/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>
      <c r="A248" s="7"/>
      <c r="B248" s="7"/>
      <c r="C248" s="7"/>
      <c r="D248" s="7"/>
      <c r="E248" s="10" t="e">
        <f t="shared" ca="1" si="6"/>
        <v>#N/A</v>
      </c>
      <c r="F248" s="14" t="e">
        <f ca="1">IF(E248="","",SUMIFS('Loan EMI Calculator'!$E$32:$E$402,'Loan EMI Calculator'!$C$32:$C$402,"&gt;="&amp;DATE(E248,1,1),'Loan EMI Calculator'!$C$32:$C$402,"&lt;="&amp;DATE(E248,12,31)))</f>
        <v>#N/A</v>
      </c>
      <c r="G248" s="14" t="e">
        <f ca="1">IF(E248="","",SUMIFS('Loan EMI Calculator'!$F$32:$F$402,'Loan EMI Calculator'!$C$32:$C$402,"&gt;="&amp;DATE(E248,1,1),'Loan EMI Calculator'!$C$32:$C$402,"&lt;="&amp;DATE(E248,12,31)))</f>
        <v>#N/A</v>
      </c>
      <c r="H248" s="14" t="e">
        <f ca="1">IF(E248="","",SUMIFS('Loan EMI Calculator'!$G$32:$G$402,'Loan EMI Calculator'!$C$32:$C$402,"&gt;="&amp;DATE(E248,1,1),'Loan EMI Calculator'!$C$32:$C$402,"&lt;="&amp;DATE(E248,12,31)))</f>
        <v>#N/A</v>
      </c>
      <c r="I248" s="14" t="e">
        <f t="shared" ca="1" si="7"/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>
      <c r="A249" s="7"/>
      <c r="B249" s="7"/>
      <c r="C249" s="7"/>
      <c r="D249" s="7"/>
      <c r="E249" s="10" t="e">
        <f t="shared" ca="1" si="6"/>
        <v>#N/A</v>
      </c>
      <c r="F249" s="14" t="e">
        <f ca="1">IF(E249="","",SUMIFS('Loan EMI Calculator'!$E$32:$E$402,'Loan EMI Calculator'!$C$32:$C$402,"&gt;="&amp;DATE(E249,1,1),'Loan EMI Calculator'!$C$32:$C$402,"&lt;="&amp;DATE(E249,12,31)))</f>
        <v>#N/A</v>
      </c>
      <c r="G249" s="14" t="e">
        <f ca="1">IF(E249="","",SUMIFS('Loan EMI Calculator'!$F$32:$F$402,'Loan EMI Calculator'!$C$32:$C$402,"&gt;="&amp;DATE(E249,1,1),'Loan EMI Calculator'!$C$32:$C$402,"&lt;="&amp;DATE(E249,12,31)))</f>
        <v>#N/A</v>
      </c>
      <c r="H249" s="14" t="e">
        <f ca="1">IF(E249="","",SUMIFS('Loan EMI Calculator'!$G$32:$G$402,'Loan EMI Calculator'!$C$32:$C$402,"&gt;="&amp;DATE(E249,1,1),'Loan EMI Calculator'!$C$32:$C$402,"&lt;="&amp;DATE(E249,12,31)))</f>
        <v>#N/A</v>
      </c>
      <c r="I249" s="14" t="e">
        <f t="shared" ca="1" si="7"/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>
      <c r="A250" s="7"/>
      <c r="B250" s="7"/>
      <c r="C250" s="7"/>
      <c r="D250" s="7"/>
      <c r="E250" s="10" t="e">
        <f t="shared" ca="1" si="6"/>
        <v>#N/A</v>
      </c>
      <c r="F250" s="14" t="e">
        <f ca="1">IF(E250="","",SUMIFS('Loan EMI Calculator'!$E$32:$E$402,'Loan EMI Calculator'!$C$32:$C$402,"&gt;="&amp;DATE(E250,1,1),'Loan EMI Calculator'!$C$32:$C$402,"&lt;="&amp;DATE(E250,12,31)))</f>
        <v>#N/A</v>
      </c>
      <c r="G250" s="14" t="e">
        <f ca="1">IF(E250="","",SUMIFS('Loan EMI Calculator'!$F$32:$F$402,'Loan EMI Calculator'!$C$32:$C$402,"&gt;="&amp;DATE(E250,1,1),'Loan EMI Calculator'!$C$32:$C$402,"&lt;="&amp;DATE(E250,12,31)))</f>
        <v>#N/A</v>
      </c>
      <c r="H250" s="14" t="e">
        <f ca="1">IF(E250="","",SUMIFS('Loan EMI Calculator'!$G$32:$G$402,'Loan EMI Calculator'!$C$32:$C$402,"&gt;="&amp;DATE(E250,1,1),'Loan EMI Calculator'!$C$32:$C$402,"&lt;="&amp;DATE(E250,12,31)))</f>
        <v>#N/A</v>
      </c>
      <c r="I250" s="14" t="e">
        <f t="shared" ca="1" si="7"/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>
      <c r="A251" s="7"/>
      <c r="B251" s="7"/>
      <c r="C251" s="7"/>
      <c r="D251" s="7"/>
      <c r="E251" s="10" t="e">
        <f t="shared" ca="1" si="6"/>
        <v>#N/A</v>
      </c>
      <c r="F251" s="14" t="e">
        <f ca="1">IF(E251="","",SUMIFS('Loan EMI Calculator'!$E$32:$E$402,'Loan EMI Calculator'!$C$32:$C$402,"&gt;="&amp;DATE(E251,1,1),'Loan EMI Calculator'!$C$32:$C$402,"&lt;="&amp;DATE(E251,12,31)))</f>
        <v>#N/A</v>
      </c>
      <c r="G251" s="14" t="e">
        <f ca="1">IF(E251="","",SUMIFS('Loan EMI Calculator'!$F$32:$F$402,'Loan EMI Calculator'!$C$32:$C$402,"&gt;="&amp;DATE(E251,1,1),'Loan EMI Calculator'!$C$32:$C$402,"&lt;="&amp;DATE(E251,12,31)))</f>
        <v>#N/A</v>
      </c>
      <c r="H251" s="14" t="e">
        <f ca="1">IF(E251="","",SUMIFS('Loan EMI Calculator'!$G$32:$G$402,'Loan EMI Calculator'!$C$32:$C$402,"&gt;="&amp;DATE(E251,1,1),'Loan EMI Calculator'!$C$32:$C$402,"&lt;="&amp;DATE(E251,12,31)))</f>
        <v>#N/A</v>
      </c>
      <c r="I251" s="14" t="e">
        <f t="shared" ca="1" si="7"/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>
      <c r="A252" s="7"/>
      <c r="B252" s="7"/>
      <c r="C252" s="7"/>
      <c r="D252" s="7"/>
      <c r="E252" s="10" t="e">
        <f t="shared" ca="1" si="6"/>
        <v>#N/A</v>
      </c>
      <c r="F252" s="14" t="e">
        <f ca="1">IF(E252="","",SUMIFS('Loan EMI Calculator'!$E$32:$E$402,'Loan EMI Calculator'!$C$32:$C$402,"&gt;="&amp;DATE(E252,1,1),'Loan EMI Calculator'!$C$32:$C$402,"&lt;="&amp;DATE(E252,12,31)))</f>
        <v>#N/A</v>
      </c>
      <c r="G252" s="14" t="e">
        <f ca="1">IF(E252="","",SUMIFS('Loan EMI Calculator'!$F$32:$F$402,'Loan EMI Calculator'!$C$32:$C$402,"&gt;="&amp;DATE(E252,1,1),'Loan EMI Calculator'!$C$32:$C$402,"&lt;="&amp;DATE(E252,12,31)))</f>
        <v>#N/A</v>
      </c>
      <c r="H252" s="14" t="e">
        <f ca="1">IF(E252="","",SUMIFS('Loan EMI Calculator'!$G$32:$G$402,'Loan EMI Calculator'!$C$32:$C$402,"&gt;="&amp;DATE(E252,1,1),'Loan EMI Calculator'!$C$32:$C$402,"&lt;="&amp;DATE(E252,12,31)))</f>
        <v>#N/A</v>
      </c>
      <c r="I252" s="14" t="e">
        <f t="shared" ca="1" si="7"/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>
      <c r="A253" s="7"/>
      <c r="B253" s="7"/>
      <c r="C253" s="7"/>
      <c r="D253" s="7"/>
      <c r="E253" s="10" t="e">
        <f t="shared" ca="1" si="6"/>
        <v>#N/A</v>
      </c>
      <c r="F253" s="14" t="e">
        <f ca="1">IF(E253="","",SUMIFS('Loan EMI Calculator'!$E$32:$E$402,'Loan EMI Calculator'!$C$32:$C$402,"&gt;="&amp;DATE(E253,1,1),'Loan EMI Calculator'!$C$32:$C$402,"&lt;="&amp;DATE(E253,12,31)))</f>
        <v>#N/A</v>
      </c>
      <c r="G253" s="14" t="e">
        <f ca="1">IF(E253="","",SUMIFS('Loan EMI Calculator'!$F$32:$F$402,'Loan EMI Calculator'!$C$32:$C$402,"&gt;="&amp;DATE(E253,1,1),'Loan EMI Calculator'!$C$32:$C$402,"&lt;="&amp;DATE(E253,12,31)))</f>
        <v>#N/A</v>
      </c>
      <c r="H253" s="14" t="e">
        <f ca="1">IF(E253="","",SUMIFS('Loan EMI Calculator'!$G$32:$G$402,'Loan EMI Calculator'!$C$32:$C$402,"&gt;="&amp;DATE(E253,1,1),'Loan EMI Calculator'!$C$32:$C$402,"&lt;="&amp;DATE(E253,12,31)))</f>
        <v>#N/A</v>
      </c>
      <c r="I253" s="14" t="e">
        <f t="shared" ca="1" si="7"/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>
      <c r="A254" s="7"/>
      <c r="B254" s="7"/>
      <c r="C254" s="7"/>
      <c r="D254" s="7"/>
      <c r="E254" s="10" t="e">
        <f t="shared" ca="1" si="6"/>
        <v>#N/A</v>
      </c>
      <c r="F254" s="14" t="e">
        <f ca="1">IF(E254="","",SUMIFS('Loan EMI Calculator'!$E$32:$E$402,'Loan EMI Calculator'!$C$32:$C$402,"&gt;="&amp;DATE(E254,1,1),'Loan EMI Calculator'!$C$32:$C$402,"&lt;="&amp;DATE(E254,12,31)))</f>
        <v>#N/A</v>
      </c>
      <c r="G254" s="14" t="e">
        <f ca="1">IF(E254="","",SUMIFS('Loan EMI Calculator'!$F$32:$F$402,'Loan EMI Calculator'!$C$32:$C$402,"&gt;="&amp;DATE(E254,1,1),'Loan EMI Calculator'!$C$32:$C$402,"&lt;="&amp;DATE(E254,12,31)))</f>
        <v>#N/A</v>
      </c>
      <c r="H254" s="14" t="e">
        <f ca="1">IF(E254="","",SUMIFS('Loan EMI Calculator'!$G$32:$G$402,'Loan EMI Calculator'!$C$32:$C$402,"&gt;="&amp;DATE(E254,1,1),'Loan EMI Calculator'!$C$32:$C$402,"&lt;="&amp;DATE(E254,12,31)))</f>
        <v>#N/A</v>
      </c>
      <c r="I254" s="14" t="e">
        <f t="shared" ca="1" si="7"/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>
      <c r="A255" s="7"/>
      <c r="B255" s="7"/>
      <c r="C255" s="7"/>
      <c r="D255" s="7"/>
      <c r="E255" s="10" t="e">
        <f t="shared" ca="1" si="6"/>
        <v>#N/A</v>
      </c>
      <c r="F255" s="14" t="e">
        <f ca="1">IF(E255="","",SUMIFS('Loan EMI Calculator'!$E$32:$E$402,'Loan EMI Calculator'!$C$32:$C$402,"&gt;="&amp;DATE(E255,1,1),'Loan EMI Calculator'!$C$32:$C$402,"&lt;="&amp;DATE(E255,12,31)))</f>
        <v>#N/A</v>
      </c>
      <c r="G255" s="14" t="e">
        <f ca="1">IF(E255="","",SUMIFS('Loan EMI Calculator'!$F$32:$F$402,'Loan EMI Calculator'!$C$32:$C$402,"&gt;="&amp;DATE(E255,1,1),'Loan EMI Calculator'!$C$32:$C$402,"&lt;="&amp;DATE(E255,12,31)))</f>
        <v>#N/A</v>
      </c>
      <c r="H255" s="14" t="e">
        <f ca="1">IF(E255="","",SUMIFS('Loan EMI Calculator'!$G$32:$G$402,'Loan EMI Calculator'!$C$32:$C$402,"&gt;="&amp;DATE(E255,1,1),'Loan EMI Calculator'!$C$32:$C$402,"&lt;="&amp;DATE(E255,12,31)))</f>
        <v>#N/A</v>
      </c>
      <c r="I255" s="14" t="e">
        <f t="shared" ca="1" si="7"/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>
      <c r="A256" s="7"/>
      <c r="B256" s="7"/>
      <c r="C256" s="7"/>
      <c r="D256" s="7"/>
      <c r="E256" s="10" t="e">
        <f t="shared" ca="1" si="6"/>
        <v>#N/A</v>
      </c>
      <c r="F256" s="14" t="e">
        <f ca="1">IF(E256="","",SUMIFS('Loan EMI Calculator'!$E$32:$E$402,'Loan EMI Calculator'!$C$32:$C$402,"&gt;="&amp;DATE(E256,1,1),'Loan EMI Calculator'!$C$32:$C$402,"&lt;="&amp;DATE(E256,12,31)))</f>
        <v>#N/A</v>
      </c>
      <c r="G256" s="14" t="e">
        <f ca="1">IF(E256="","",SUMIFS('Loan EMI Calculator'!$F$32:$F$402,'Loan EMI Calculator'!$C$32:$C$402,"&gt;="&amp;DATE(E256,1,1),'Loan EMI Calculator'!$C$32:$C$402,"&lt;="&amp;DATE(E256,12,31)))</f>
        <v>#N/A</v>
      </c>
      <c r="H256" s="14" t="e">
        <f ca="1">IF(E256="","",SUMIFS('Loan EMI Calculator'!$G$32:$G$402,'Loan EMI Calculator'!$C$32:$C$402,"&gt;="&amp;DATE(E256,1,1),'Loan EMI Calculator'!$C$32:$C$402,"&lt;="&amp;DATE(E256,12,31)))</f>
        <v>#N/A</v>
      </c>
      <c r="I256" s="14" t="e">
        <f t="shared" ca="1" si="7"/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>
      <c r="A257" s="7"/>
      <c r="B257" s="7"/>
      <c r="C257" s="7"/>
      <c r="D257" s="7"/>
      <c r="E257" s="10" t="e">
        <f t="shared" ca="1" si="6"/>
        <v>#N/A</v>
      </c>
      <c r="F257" s="14" t="e">
        <f ca="1">IF(E257="","",SUMIFS('Loan EMI Calculator'!$E$32:$E$402,'Loan EMI Calculator'!$C$32:$C$402,"&gt;="&amp;DATE(E257,1,1),'Loan EMI Calculator'!$C$32:$C$402,"&lt;="&amp;DATE(E257,12,31)))</f>
        <v>#N/A</v>
      </c>
      <c r="G257" s="14" t="e">
        <f ca="1">IF(E257="","",SUMIFS('Loan EMI Calculator'!$F$32:$F$402,'Loan EMI Calculator'!$C$32:$C$402,"&gt;="&amp;DATE(E257,1,1),'Loan EMI Calculator'!$C$32:$C$402,"&lt;="&amp;DATE(E257,12,31)))</f>
        <v>#N/A</v>
      </c>
      <c r="H257" s="14" t="e">
        <f ca="1">IF(E257="","",SUMIFS('Loan EMI Calculator'!$G$32:$G$402,'Loan EMI Calculator'!$C$32:$C$402,"&gt;="&amp;DATE(E257,1,1),'Loan EMI Calculator'!$C$32:$C$402,"&lt;="&amp;DATE(E257,12,31)))</f>
        <v>#N/A</v>
      </c>
      <c r="I257" s="14" t="e">
        <f t="shared" ca="1" si="7"/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>
      <c r="A258" s="7"/>
      <c r="B258" s="7"/>
      <c r="C258" s="7"/>
      <c r="D258" s="7"/>
      <c r="E258" s="10" t="e">
        <f t="shared" ca="1" si="6"/>
        <v>#N/A</v>
      </c>
      <c r="F258" s="14" t="e">
        <f ca="1">IF(E258="","",SUMIFS('Loan EMI Calculator'!$E$32:$E$402,'Loan EMI Calculator'!$C$32:$C$402,"&gt;="&amp;DATE(E258,1,1),'Loan EMI Calculator'!$C$32:$C$402,"&lt;="&amp;DATE(E258,12,31)))</f>
        <v>#N/A</v>
      </c>
      <c r="G258" s="14" t="e">
        <f ca="1">IF(E258="","",SUMIFS('Loan EMI Calculator'!$F$32:$F$402,'Loan EMI Calculator'!$C$32:$C$402,"&gt;="&amp;DATE(E258,1,1),'Loan EMI Calculator'!$C$32:$C$402,"&lt;="&amp;DATE(E258,12,31)))</f>
        <v>#N/A</v>
      </c>
      <c r="H258" s="14" t="e">
        <f ca="1">IF(E258="","",SUMIFS('Loan EMI Calculator'!$G$32:$G$402,'Loan EMI Calculator'!$C$32:$C$402,"&gt;="&amp;DATE(E258,1,1),'Loan EMI Calculator'!$C$32:$C$402,"&lt;="&amp;DATE(E258,12,31)))</f>
        <v>#N/A</v>
      </c>
      <c r="I258" s="14" t="e">
        <f t="shared" ca="1" si="7"/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>
      <c r="A259" s="7"/>
      <c r="B259" s="7"/>
      <c r="C259" s="7"/>
      <c r="D259" s="7"/>
      <c r="E259" s="10" t="e">
        <f t="shared" ca="1" si="6"/>
        <v>#N/A</v>
      </c>
      <c r="F259" s="14" t="e">
        <f ca="1">IF(E259="","",SUMIFS('Loan EMI Calculator'!$E$32:$E$402,'Loan EMI Calculator'!$C$32:$C$402,"&gt;="&amp;DATE(E259,1,1),'Loan EMI Calculator'!$C$32:$C$402,"&lt;="&amp;DATE(E259,12,31)))</f>
        <v>#N/A</v>
      </c>
      <c r="G259" s="14" t="e">
        <f ca="1">IF(E259="","",SUMIFS('Loan EMI Calculator'!$F$32:$F$402,'Loan EMI Calculator'!$C$32:$C$402,"&gt;="&amp;DATE(E259,1,1),'Loan EMI Calculator'!$C$32:$C$402,"&lt;="&amp;DATE(E259,12,31)))</f>
        <v>#N/A</v>
      </c>
      <c r="H259" s="14" t="e">
        <f ca="1">IF(E259="","",SUMIFS('Loan EMI Calculator'!$G$32:$G$402,'Loan EMI Calculator'!$C$32:$C$402,"&gt;="&amp;DATE(E259,1,1),'Loan EMI Calculator'!$C$32:$C$402,"&lt;="&amp;DATE(E259,12,31)))</f>
        <v>#N/A</v>
      </c>
      <c r="I259" s="14" t="e">
        <f t="shared" ca="1" si="7"/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>
      <c r="A260" s="7"/>
      <c r="B260" s="7"/>
      <c r="C260" s="7"/>
      <c r="D260" s="7"/>
      <c r="E260" s="10" t="e">
        <f t="shared" ref="E260:E323" ca="1" si="8">IF(E259&lt;YEAR($B$9),E259+1,NA())</f>
        <v>#N/A</v>
      </c>
      <c r="F260" s="14" t="e">
        <f ca="1">IF(E260="","",SUMIFS('Loan EMI Calculator'!$E$32:$E$402,'Loan EMI Calculator'!$C$32:$C$402,"&gt;="&amp;DATE(E260,1,1),'Loan EMI Calculator'!$C$32:$C$402,"&lt;="&amp;DATE(E260,12,31)))</f>
        <v>#N/A</v>
      </c>
      <c r="G260" s="14" t="e">
        <f ca="1">IF(E260="","",SUMIFS('Loan EMI Calculator'!$F$32:$F$402,'Loan EMI Calculator'!$C$32:$C$402,"&gt;="&amp;DATE(E260,1,1),'Loan EMI Calculator'!$C$32:$C$402,"&lt;="&amp;DATE(E260,12,31)))</f>
        <v>#N/A</v>
      </c>
      <c r="H260" s="14" t="e">
        <f ca="1">IF(E260="","",SUMIFS('Loan EMI Calculator'!$G$32:$G$402,'Loan EMI Calculator'!$C$32:$C$402,"&gt;="&amp;DATE(E260,1,1),'Loan EMI Calculator'!$C$32:$C$402,"&lt;="&amp;DATE(E260,12,31)))</f>
        <v>#N/A</v>
      </c>
      <c r="I260" s="14" t="e">
        <f t="shared" ref="I260:I323" ca="1" si="9">IF(E260="","",IF(ROUND(I259,0)-ROUND((F260+H260),0)=0,0,I259-(F260+H260)))</f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>
      <c r="A261" s="7"/>
      <c r="B261" s="7"/>
      <c r="C261" s="7"/>
      <c r="D261" s="7"/>
      <c r="E261" s="10" t="e">
        <f t="shared" ca="1" si="8"/>
        <v>#N/A</v>
      </c>
      <c r="F261" s="14" t="e">
        <f ca="1">IF(E261="","",SUMIFS('Loan EMI Calculator'!$E$32:$E$402,'Loan EMI Calculator'!$C$32:$C$402,"&gt;="&amp;DATE(E261,1,1),'Loan EMI Calculator'!$C$32:$C$402,"&lt;="&amp;DATE(E261,12,31)))</f>
        <v>#N/A</v>
      </c>
      <c r="G261" s="14" t="e">
        <f ca="1">IF(E261="","",SUMIFS('Loan EMI Calculator'!$F$32:$F$402,'Loan EMI Calculator'!$C$32:$C$402,"&gt;="&amp;DATE(E261,1,1),'Loan EMI Calculator'!$C$32:$C$402,"&lt;="&amp;DATE(E261,12,31)))</f>
        <v>#N/A</v>
      </c>
      <c r="H261" s="14" t="e">
        <f ca="1">IF(E261="","",SUMIFS('Loan EMI Calculator'!$G$32:$G$402,'Loan EMI Calculator'!$C$32:$C$402,"&gt;="&amp;DATE(E261,1,1),'Loan EMI Calculator'!$C$32:$C$402,"&lt;="&amp;DATE(E261,12,31)))</f>
        <v>#N/A</v>
      </c>
      <c r="I261" s="14" t="e">
        <f t="shared" ca="1" si="9"/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>
      <c r="A262" s="7"/>
      <c r="B262" s="7"/>
      <c r="C262" s="7"/>
      <c r="D262" s="7"/>
      <c r="E262" s="10" t="e">
        <f t="shared" ca="1" si="8"/>
        <v>#N/A</v>
      </c>
      <c r="F262" s="14" t="e">
        <f ca="1">IF(E262="","",SUMIFS('Loan EMI Calculator'!$E$32:$E$402,'Loan EMI Calculator'!$C$32:$C$402,"&gt;="&amp;DATE(E262,1,1),'Loan EMI Calculator'!$C$32:$C$402,"&lt;="&amp;DATE(E262,12,31)))</f>
        <v>#N/A</v>
      </c>
      <c r="G262" s="14" t="e">
        <f ca="1">IF(E262="","",SUMIFS('Loan EMI Calculator'!$F$32:$F$402,'Loan EMI Calculator'!$C$32:$C$402,"&gt;="&amp;DATE(E262,1,1),'Loan EMI Calculator'!$C$32:$C$402,"&lt;="&amp;DATE(E262,12,31)))</f>
        <v>#N/A</v>
      </c>
      <c r="H262" s="14" t="e">
        <f ca="1">IF(E262="","",SUMIFS('Loan EMI Calculator'!$G$32:$G$402,'Loan EMI Calculator'!$C$32:$C$402,"&gt;="&amp;DATE(E262,1,1),'Loan EMI Calculator'!$C$32:$C$402,"&lt;="&amp;DATE(E262,12,31)))</f>
        <v>#N/A</v>
      </c>
      <c r="I262" s="14" t="e">
        <f t="shared" ca="1" si="9"/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>
      <c r="A263" s="7"/>
      <c r="B263" s="7"/>
      <c r="C263" s="7"/>
      <c r="D263" s="7"/>
      <c r="E263" s="10" t="e">
        <f t="shared" ca="1" si="8"/>
        <v>#N/A</v>
      </c>
      <c r="F263" s="14" t="e">
        <f ca="1">IF(E263="","",SUMIFS('Loan EMI Calculator'!$E$32:$E$402,'Loan EMI Calculator'!$C$32:$C$402,"&gt;="&amp;DATE(E263,1,1),'Loan EMI Calculator'!$C$32:$C$402,"&lt;="&amp;DATE(E263,12,31)))</f>
        <v>#N/A</v>
      </c>
      <c r="G263" s="14" t="e">
        <f ca="1">IF(E263="","",SUMIFS('Loan EMI Calculator'!$F$32:$F$402,'Loan EMI Calculator'!$C$32:$C$402,"&gt;="&amp;DATE(E263,1,1),'Loan EMI Calculator'!$C$32:$C$402,"&lt;="&amp;DATE(E263,12,31)))</f>
        <v>#N/A</v>
      </c>
      <c r="H263" s="14" t="e">
        <f ca="1">IF(E263="","",SUMIFS('Loan EMI Calculator'!$G$32:$G$402,'Loan EMI Calculator'!$C$32:$C$402,"&gt;="&amp;DATE(E263,1,1),'Loan EMI Calculator'!$C$32:$C$402,"&lt;="&amp;DATE(E263,12,31)))</f>
        <v>#N/A</v>
      </c>
      <c r="I263" s="14" t="e">
        <f t="shared" ca="1" si="9"/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>
      <c r="A264" s="7"/>
      <c r="B264" s="7"/>
      <c r="C264" s="7"/>
      <c r="D264" s="7"/>
      <c r="E264" s="10" t="e">
        <f t="shared" ca="1" si="8"/>
        <v>#N/A</v>
      </c>
      <c r="F264" s="14" t="e">
        <f ca="1">IF(E264="","",SUMIFS('Loan EMI Calculator'!$E$32:$E$402,'Loan EMI Calculator'!$C$32:$C$402,"&gt;="&amp;DATE(E264,1,1),'Loan EMI Calculator'!$C$32:$C$402,"&lt;="&amp;DATE(E264,12,31)))</f>
        <v>#N/A</v>
      </c>
      <c r="G264" s="14" t="e">
        <f ca="1">IF(E264="","",SUMIFS('Loan EMI Calculator'!$F$32:$F$402,'Loan EMI Calculator'!$C$32:$C$402,"&gt;="&amp;DATE(E264,1,1),'Loan EMI Calculator'!$C$32:$C$402,"&lt;="&amp;DATE(E264,12,31)))</f>
        <v>#N/A</v>
      </c>
      <c r="H264" s="14" t="e">
        <f ca="1">IF(E264="","",SUMIFS('Loan EMI Calculator'!$G$32:$G$402,'Loan EMI Calculator'!$C$32:$C$402,"&gt;="&amp;DATE(E264,1,1),'Loan EMI Calculator'!$C$32:$C$402,"&lt;="&amp;DATE(E264,12,31)))</f>
        <v>#N/A</v>
      </c>
      <c r="I264" s="14" t="e">
        <f t="shared" ca="1" si="9"/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>
      <c r="A265" s="7"/>
      <c r="B265" s="7"/>
      <c r="C265" s="7"/>
      <c r="D265" s="7"/>
      <c r="E265" s="10" t="e">
        <f t="shared" ca="1" si="8"/>
        <v>#N/A</v>
      </c>
      <c r="F265" s="14" t="e">
        <f ca="1">IF(E265="","",SUMIFS('Loan EMI Calculator'!$E$32:$E$402,'Loan EMI Calculator'!$C$32:$C$402,"&gt;="&amp;DATE(E265,1,1),'Loan EMI Calculator'!$C$32:$C$402,"&lt;="&amp;DATE(E265,12,31)))</f>
        <v>#N/A</v>
      </c>
      <c r="G265" s="14" t="e">
        <f ca="1">IF(E265="","",SUMIFS('Loan EMI Calculator'!$F$32:$F$402,'Loan EMI Calculator'!$C$32:$C$402,"&gt;="&amp;DATE(E265,1,1),'Loan EMI Calculator'!$C$32:$C$402,"&lt;="&amp;DATE(E265,12,31)))</f>
        <v>#N/A</v>
      </c>
      <c r="H265" s="14" t="e">
        <f ca="1">IF(E265="","",SUMIFS('Loan EMI Calculator'!$G$32:$G$402,'Loan EMI Calculator'!$C$32:$C$402,"&gt;="&amp;DATE(E265,1,1),'Loan EMI Calculator'!$C$32:$C$402,"&lt;="&amp;DATE(E265,12,31)))</f>
        <v>#N/A</v>
      </c>
      <c r="I265" s="14" t="e">
        <f t="shared" ca="1" si="9"/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>
      <c r="A266" s="7"/>
      <c r="B266" s="7"/>
      <c r="C266" s="7"/>
      <c r="D266" s="7"/>
      <c r="E266" s="10" t="e">
        <f t="shared" ca="1" si="8"/>
        <v>#N/A</v>
      </c>
      <c r="F266" s="14" t="e">
        <f ca="1">IF(E266="","",SUMIFS('Loan EMI Calculator'!$E$32:$E$402,'Loan EMI Calculator'!$C$32:$C$402,"&gt;="&amp;DATE(E266,1,1),'Loan EMI Calculator'!$C$32:$C$402,"&lt;="&amp;DATE(E266,12,31)))</f>
        <v>#N/A</v>
      </c>
      <c r="G266" s="14" t="e">
        <f ca="1">IF(E266="","",SUMIFS('Loan EMI Calculator'!$F$32:$F$402,'Loan EMI Calculator'!$C$32:$C$402,"&gt;="&amp;DATE(E266,1,1),'Loan EMI Calculator'!$C$32:$C$402,"&lt;="&amp;DATE(E266,12,31)))</f>
        <v>#N/A</v>
      </c>
      <c r="H266" s="14" t="e">
        <f ca="1">IF(E266="","",SUMIFS('Loan EMI Calculator'!$G$32:$G$402,'Loan EMI Calculator'!$C$32:$C$402,"&gt;="&amp;DATE(E266,1,1),'Loan EMI Calculator'!$C$32:$C$402,"&lt;="&amp;DATE(E266,12,31)))</f>
        <v>#N/A</v>
      </c>
      <c r="I266" s="14" t="e">
        <f t="shared" ca="1" si="9"/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>
      <c r="A267" s="7"/>
      <c r="B267" s="7"/>
      <c r="C267" s="7"/>
      <c r="D267" s="7"/>
      <c r="E267" s="10" t="e">
        <f t="shared" ca="1" si="8"/>
        <v>#N/A</v>
      </c>
      <c r="F267" s="14" t="e">
        <f ca="1">IF(E267="","",SUMIFS('Loan EMI Calculator'!$E$32:$E$402,'Loan EMI Calculator'!$C$32:$C$402,"&gt;="&amp;DATE(E267,1,1),'Loan EMI Calculator'!$C$32:$C$402,"&lt;="&amp;DATE(E267,12,31)))</f>
        <v>#N/A</v>
      </c>
      <c r="G267" s="14" t="e">
        <f ca="1">IF(E267="","",SUMIFS('Loan EMI Calculator'!$F$32:$F$402,'Loan EMI Calculator'!$C$32:$C$402,"&gt;="&amp;DATE(E267,1,1),'Loan EMI Calculator'!$C$32:$C$402,"&lt;="&amp;DATE(E267,12,31)))</f>
        <v>#N/A</v>
      </c>
      <c r="H267" s="14" t="e">
        <f ca="1">IF(E267="","",SUMIFS('Loan EMI Calculator'!$G$32:$G$402,'Loan EMI Calculator'!$C$32:$C$402,"&gt;="&amp;DATE(E267,1,1),'Loan EMI Calculator'!$C$32:$C$402,"&lt;="&amp;DATE(E267,12,31)))</f>
        <v>#N/A</v>
      </c>
      <c r="I267" s="14" t="e">
        <f t="shared" ca="1" si="9"/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>
      <c r="A268" s="7"/>
      <c r="B268" s="7"/>
      <c r="C268" s="7"/>
      <c r="D268" s="7"/>
      <c r="E268" s="10" t="e">
        <f t="shared" ca="1" si="8"/>
        <v>#N/A</v>
      </c>
      <c r="F268" s="14" t="e">
        <f ca="1">IF(E268="","",SUMIFS('Loan EMI Calculator'!$E$32:$E$402,'Loan EMI Calculator'!$C$32:$C$402,"&gt;="&amp;DATE(E268,1,1),'Loan EMI Calculator'!$C$32:$C$402,"&lt;="&amp;DATE(E268,12,31)))</f>
        <v>#N/A</v>
      </c>
      <c r="G268" s="14" t="e">
        <f ca="1">IF(E268="","",SUMIFS('Loan EMI Calculator'!$F$32:$F$402,'Loan EMI Calculator'!$C$32:$C$402,"&gt;="&amp;DATE(E268,1,1),'Loan EMI Calculator'!$C$32:$C$402,"&lt;="&amp;DATE(E268,12,31)))</f>
        <v>#N/A</v>
      </c>
      <c r="H268" s="14" t="e">
        <f ca="1">IF(E268="","",SUMIFS('Loan EMI Calculator'!$G$32:$G$402,'Loan EMI Calculator'!$C$32:$C$402,"&gt;="&amp;DATE(E268,1,1),'Loan EMI Calculator'!$C$32:$C$402,"&lt;="&amp;DATE(E268,12,31)))</f>
        <v>#N/A</v>
      </c>
      <c r="I268" s="14" t="e">
        <f t="shared" ca="1" si="9"/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>
      <c r="A269" s="7"/>
      <c r="B269" s="7"/>
      <c r="C269" s="7"/>
      <c r="D269" s="7"/>
      <c r="E269" s="10" t="e">
        <f t="shared" ca="1" si="8"/>
        <v>#N/A</v>
      </c>
      <c r="F269" s="14" t="e">
        <f ca="1">IF(E269="","",SUMIFS('Loan EMI Calculator'!$E$32:$E$402,'Loan EMI Calculator'!$C$32:$C$402,"&gt;="&amp;DATE(E269,1,1),'Loan EMI Calculator'!$C$32:$C$402,"&lt;="&amp;DATE(E269,12,31)))</f>
        <v>#N/A</v>
      </c>
      <c r="G269" s="14" t="e">
        <f ca="1">IF(E269="","",SUMIFS('Loan EMI Calculator'!$F$32:$F$402,'Loan EMI Calculator'!$C$32:$C$402,"&gt;="&amp;DATE(E269,1,1),'Loan EMI Calculator'!$C$32:$C$402,"&lt;="&amp;DATE(E269,12,31)))</f>
        <v>#N/A</v>
      </c>
      <c r="H269" s="14" t="e">
        <f ca="1">IF(E269="","",SUMIFS('Loan EMI Calculator'!$G$32:$G$402,'Loan EMI Calculator'!$C$32:$C$402,"&gt;="&amp;DATE(E269,1,1),'Loan EMI Calculator'!$C$32:$C$402,"&lt;="&amp;DATE(E269,12,31)))</f>
        <v>#N/A</v>
      </c>
      <c r="I269" s="14" t="e">
        <f t="shared" ca="1" si="9"/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>
      <c r="A270" s="7"/>
      <c r="B270" s="7"/>
      <c r="C270" s="7"/>
      <c r="D270" s="7"/>
      <c r="E270" s="10" t="e">
        <f t="shared" ca="1" si="8"/>
        <v>#N/A</v>
      </c>
      <c r="F270" s="14" t="e">
        <f ca="1">IF(E270="","",SUMIFS('Loan EMI Calculator'!$E$32:$E$402,'Loan EMI Calculator'!$C$32:$C$402,"&gt;="&amp;DATE(E270,1,1),'Loan EMI Calculator'!$C$32:$C$402,"&lt;="&amp;DATE(E270,12,31)))</f>
        <v>#N/A</v>
      </c>
      <c r="G270" s="14" t="e">
        <f ca="1">IF(E270="","",SUMIFS('Loan EMI Calculator'!$F$32:$F$402,'Loan EMI Calculator'!$C$32:$C$402,"&gt;="&amp;DATE(E270,1,1),'Loan EMI Calculator'!$C$32:$C$402,"&lt;="&amp;DATE(E270,12,31)))</f>
        <v>#N/A</v>
      </c>
      <c r="H270" s="14" t="e">
        <f ca="1">IF(E270="","",SUMIFS('Loan EMI Calculator'!$G$32:$G$402,'Loan EMI Calculator'!$C$32:$C$402,"&gt;="&amp;DATE(E270,1,1),'Loan EMI Calculator'!$C$32:$C$402,"&lt;="&amp;DATE(E270,12,31)))</f>
        <v>#N/A</v>
      </c>
      <c r="I270" s="14" t="e">
        <f t="shared" ca="1" si="9"/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>
      <c r="A271" s="7"/>
      <c r="B271" s="7"/>
      <c r="C271" s="7"/>
      <c r="D271" s="7"/>
      <c r="E271" s="10" t="e">
        <f t="shared" ca="1" si="8"/>
        <v>#N/A</v>
      </c>
      <c r="F271" s="14" t="e">
        <f ca="1">IF(E271="","",SUMIFS('Loan EMI Calculator'!$E$32:$E$402,'Loan EMI Calculator'!$C$32:$C$402,"&gt;="&amp;DATE(E271,1,1),'Loan EMI Calculator'!$C$32:$C$402,"&lt;="&amp;DATE(E271,12,31)))</f>
        <v>#N/A</v>
      </c>
      <c r="G271" s="14" t="e">
        <f ca="1">IF(E271="","",SUMIFS('Loan EMI Calculator'!$F$32:$F$402,'Loan EMI Calculator'!$C$32:$C$402,"&gt;="&amp;DATE(E271,1,1),'Loan EMI Calculator'!$C$32:$C$402,"&lt;="&amp;DATE(E271,12,31)))</f>
        <v>#N/A</v>
      </c>
      <c r="H271" s="14" t="e">
        <f ca="1">IF(E271="","",SUMIFS('Loan EMI Calculator'!$G$32:$G$402,'Loan EMI Calculator'!$C$32:$C$402,"&gt;="&amp;DATE(E271,1,1),'Loan EMI Calculator'!$C$32:$C$402,"&lt;="&amp;DATE(E271,12,31)))</f>
        <v>#N/A</v>
      </c>
      <c r="I271" s="14" t="e">
        <f t="shared" ca="1" si="9"/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>
      <c r="A272" s="7"/>
      <c r="B272" s="7"/>
      <c r="C272" s="7"/>
      <c r="D272" s="7"/>
      <c r="E272" s="10" t="e">
        <f t="shared" ca="1" si="8"/>
        <v>#N/A</v>
      </c>
      <c r="F272" s="14" t="e">
        <f ca="1">IF(E272="","",SUMIFS('Loan EMI Calculator'!$E$32:$E$402,'Loan EMI Calculator'!$C$32:$C$402,"&gt;="&amp;DATE(E272,1,1),'Loan EMI Calculator'!$C$32:$C$402,"&lt;="&amp;DATE(E272,12,31)))</f>
        <v>#N/A</v>
      </c>
      <c r="G272" s="14" t="e">
        <f ca="1">IF(E272="","",SUMIFS('Loan EMI Calculator'!$F$32:$F$402,'Loan EMI Calculator'!$C$32:$C$402,"&gt;="&amp;DATE(E272,1,1),'Loan EMI Calculator'!$C$32:$C$402,"&lt;="&amp;DATE(E272,12,31)))</f>
        <v>#N/A</v>
      </c>
      <c r="H272" s="14" t="e">
        <f ca="1">IF(E272="","",SUMIFS('Loan EMI Calculator'!$G$32:$G$402,'Loan EMI Calculator'!$C$32:$C$402,"&gt;="&amp;DATE(E272,1,1),'Loan EMI Calculator'!$C$32:$C$402,"&lt;="&amp;DATE(E272,12,31)))</f>
        <v>#N/A</v>
      </c>
      <c r="I272" s="14" t="e">
        <f t="shared" ca="1" si="9"/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>
      <c r="A273" s="7"/>
      <c r="B273" s="7"/>
      <c r="C273" s="7"/>
      <c r="D273" s="7"/>
      <c r="E273" s="10" t="e">
        <f t="shared" ca="1" si="8"/>
        <v>#N/A</v>
      </c>
      <c r="F273" s="14" t="e">
        <f ca="1">IF(E273="","",SUMIFS('Loan EMI Calculator'!$E$32:$E$402,'Loan EMI Calculator'!$C$32:$C$402,"&gt;="&amp;DATE(E273,1,1),'Loan EMI Calculator'!$C$32:$C$402,"&lt;="&amp;DATE(E273,12,31)))</f>
        <v>#N/A</v>
      </c>
      <c r="G273" s="14" t="e">
        <f ca="1">IF(E273="","",SUMIFS('Loan EMI Calculator'!$F$32:$F$402,'Loan EMI Calculator'!$C$32:$C$402,"&gt;="&amp;DATE(E273,1,1),'Loan EMI Calculator'!$C$32:$C$402,"&lt;="&amp;DATE(E273,12,31)))</f>
        <v>#N/A</v>
      </c>
      <c r="H273" s="14" t="e">
        <f ca="1">IF(E273="","",SUMIFS('Loan EMI Calculator'!$G$32:$G$402,'Loan EMI Calculator'!$C$32:$C$402,"&gt;="&amp;DATE(E273,1,1),'Loan EMI Calculator'!$C$32:$C$402,"&lt;="&amp;DATE(E273,12,31)))</f>
        <v>#N/A</v>
      </c>
      <c r="I273" s="14" t="e">
        <f t="shared" ca="1" si="9"/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>
      <c r="A274" s="7"/>
      <c r="B274" s="7"/>
      <c r="C274" s="7"/>
      <c r="D274" s="7"/>
      <c r="E274" s="10" t="e">
        <f t="shared" ca="1" si="8"/>
        <v>#N/A</v>
      </c>
      <c r="F274" s="14" t="e">
        <f ca="1">IF(E274="","",SUMIFS('Loan EMI Calculator'!$E$32:$E$402,'Loan EMI Calculator'!$C$32:$C$402,"&gt;="&amp;DATE(E274,1,1),'Loan EMI Calculator'!$C$32:$C$402,"&lt;="&amp;DATE(E274,12,31)))</f>
        <v>#N/A</v>
      </c>
      <c r="G274" s="14" t="e">
        <f ca="1">IF(E274="","",SUMIFS('Loan EMI Calculator'!$F$32:$F$402,'Loan EMI Calculator'!$C$32:$C$402,"&gt;="&amp;DATE(E274,1,1),'Loan EMI Calculator'!$C$32:$C$402,"&lt;="&amp;DATE(E274,12,31)))</f>
        <v>#N/A</v>
      </c>
      <c r="H274" s="14" t="e">
        <f ca="1">IF(E274="","",SUMIFS('Loan EMI Calculator'!$G$32:$G$402,'Loan EMI Calculator'!$C$32:$C$402,"&gt;="&amp;DATE(E274,1,1),'Loan EMI Calculator'!$C$32:$C$402,"&lt;="&amp;DATE(E274,12,31)))</f>
        <v>#N/A</v>
      </c>
      <c r="I274" s="14" t="e">
        <f t="shared" ca="1" si="9"/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>
      <c r="A275" s="7"/>
      <c r="B275" s="7"/>
      <c r="C275" s="7"/>
      <c r="D275" s="7"/>
      <c r="E275" s="10" t="e">
        <f t="shared" ca="1" si="8"/>
        <v>#N/A</v>
      </c>
      <c r="F275" s="14" t="e">
        <f ca="1">IF(E275="","",SUMIFS('Loan EMI Calculator'!$E$32:$E$402,'Loan EMI Calculator'!$C$32:$C$402,"&gt;="&amp;DATE(E275,1,1),'Loan EMI Calculator'!$C$32:$C$402,"&lt;="&amp;DATE(E275,12,31)))</f>
        <v>#N/A</v>
      </c>
      <c r="G275" s="14" t="e">
        <f ca="1">IF(E275="","",SUMIFS('Loan EMI Calculator'!$F$32:$F$402,'Loan EMI Calculator'!$C$32:$C$402,"&gt;="&amp;DATE(E275,1,1),'Loan EMI Calculator'!$C$32:$C$402,"&lt;="&amp;DATE(E275,12,31)))</f>
        <v>#N/A</v>
      </c>
      <c r="H275" s="14" t="e">
        <f ca="1">IF(E275="","",SUMIFS('Loan EMI Calculator'!$G$32:$G$402,'Loan EMI Calculator'!$C$32:$C$402,"&gt;="&amp;DATE(E275,1,1),'Loan EMI Calculator'!$C$32:$C$402,"&lt;="&amp;DATE(E275,12,31)))</f>
        <v>#N/A</v>
      </c>
      <c r="I275" s="14" t="e">
        <f t="shared" ca="1" si="9"/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>
      <c r="A276" s="7"/>
      <c r="B276" s="7"/>
      <c r="C276" s="7"/>
      <c r="D276" s="7"/>
      <c r="E276" s="10" t="e">
        <f t="shared" ca="1" si="8"/>
        <v>#N/A</v>
      </c>
      <c r="F276" s="14" t="e">
        <f ca="1">IF(E276="","",SUMIFS('Loan EMI Calculator'!$E$32:$E$402,'Loan EMI Calculator'!$C$32:$C$402,"&gt;="&amp;DATE(E276,1,1),'Loan EMI Calculator'!$C$32:$C$402,"&lt;="&amp;DATE(E276,12,31)))</f>
        <v>#N/A</v>
      </c>
      <c r="G276" s="14" t="e">
        <f ca="1">IF(E276="","",SUMIFS('Loan EMI Calculator'!$F$32:$F$402,'Loan EMI Calculator'!$C$32:$C$402,"&gt;="&amp;DATE(E276,1,1),'Loan EMI Calculator'!$C$32:$C$402,"&lt;="&amp;DATE(E276,12,31)))</f>
        <v>#N/A</v>
      </c>
      <c r="H276" s="14" t="e">
        <f ca="1">IF(E276="","",SUMIFS('Loan EMI Calculator'!$G$32:$G$402,'Loan EMI Calculator'!$C$32:$C$402,"&gt;="&amp;DATE(E276,1,1),'Loan EMI Calculator'!$C$32:$C$402,"&lt;="&amp;DATE(E276,12,31)))</f>
        <v>#N/A</v>
      </c>
      <c r="I276" s="14" t="e">
        <f t="shared" ca="1" si="9"/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>
      <c r="A277" s="7"/>
      <c r="B277" s="7"/>
      <c r="C277" s="7"/>
      <c r="D277" s="7"/>
      <c r="E277" s="10" t="e">
        <f t="shared" ca="1" si="8"/>
        <v>#N/A</v>
      </c>
      <c r="F277" s="14" t="e">
        <f ca="1">IF(E277="","",SUMIFS('Loan EMI Calculator'!$E$32:$E$402,'Loan EMI Calculator'!$C$32:$C$402,"&gt;="&amp;DATE(E277,1,1),'Loan EMI Calculator'!$C$32:$C$402,"&lt;="&amp;DATE(E277,12,31)))</f>
        <v>#N/A</v>
      </c>
      <c r="G277" s="14" t="e">
        <f ca="1">IF(E277="","",SUMIFS('Loan EMI Calculator'!$F$32:$F$402,'Loan EMI Calculator'!$C$32:$C$402,"&gt;="&amp;DATE(E277,1,1),'Loan EMI Calculator'!$C$32:$C$402,"&lt;="&amp;DATE(E277,12,31)))</f>
        <v>#N/A</v>
      </c>
      <c r="H277" s="14" t="e">
        <f ca="1">IF(E277="","",SUMIFS('Loan EMI Calculator'!$G$32:$G$402,'Loan EMI Calculator'!$C$32:$C$402,"&gt;="&amp;DATE(E277,1,1),'Loan EMI Calculator'!$C$32:$C$402,"&lt;="&amp;DATE(E277,12,31)))</f>
        <v>#N/A</v>
      </c>
      <c r="I277" s="14" t="e">
        <f t="shared" ca="1" si="9"/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>
      <c r="A278" s="7"/>
      <c r="B278" s="7"/>
      <c r="C278" s="7"/>
      <c r="D278" s="7"/>
      <c r="E278" s="10" t="e">
        <f t="shared" ca="1" si="8"/>
        <v>#N/A</v>
      </c>
      <c r="F278" s="14" t="e">
        <f ca="1">IF(E278="","",SUMIFS('Loan EMI Calculator'!$E$32:$E$402,'Loan EMI Calculator'!$C$32:$C$402,"&gt;="&amp;DATE(E278,1,1),'Loan EMI Calculator'!$C$32:$C$402,"&lt;="&amp;DATE(E278,12,31)))</f>
        <v>#N/A</v>
      </c>
      <c r="G278" s="14" t="e">
        <f ca="1">IF(E278="","",SUMIFS('Loan EMI Calculator'!$F$32:$F$402,'Loan EMI Calculator'!$C$32:$C$402,"&gt;="&amp;DATE(E278,1,1),'Loan EMI Calculator'!$C$32:$C$402,"&lt;="&amp;DATE(E278,12,31)))</f>
        <v>#N/A</v>
      </c>
      <c r="H278" s="14" t="e">
        <f ca="1">IF(E278="","",SUMIFS('Loan EMI Calculator'!$G$32:$G$402,'Loan EMI Calculator'!$C$32:$C$402,"&gt;="&amp;DATE(E278,1,1),'Loan EMI Calculator'!$C$32:$C$402,"&lt;="&amp;DATE(E278,12,31)))</f>
        <v>#N/A</v>
      </c>
      <c r="I278" s="14" t="e">
        <f t="shared" ca="1" si="9"/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>
      <c r="A279" s="7"/>
      <c r="B279" s="7"/>
      <c r="C279" s="7"/>
      <c r="D279" s="7"/>
      <c r="E279" s="10" t="e">
        <f t="shared" ca="1" si="8"/>
        <v>#N/A</v>
      </c>
      <c r="F279" s="14" t="e">
        <f ca="1">IF(E279="","",SUMIFS('Loan EMI Calculator'!$E$32:$E$402,'Loan EMI Calculator'!$C$32:$C$402,"&gt;="&amp;DATE(E279,1,1),'Loan EMI Calculator'!$C$32:$C$402,"&lt;="&amp;DATE(E279,12,31)))</f>
        <v>#N/A</v>
      </c>
      <c r="G279" s="14" t="e">
        <f ca="1">IF(E279="","",SUMIFS('Loan EMI Calculator'!$F$32:$F$402,'Loan EMI Calculator'!$C$32:$C$402,"&gt;="&amp;DATE(E279,1,1),'Loan EMI Calculator'!$C$32:$C$402,"&lt;="&amp;DATE(E279,12,31)))</f>
        <v>#N/A</v>
      </c>
      <c r="H279" s="14" t="e">
        <f ca="1">IF(E279="","",SUMIFS('Loan EMI Calculator'!$G$32:$G$402,'Loan EMI Calculator'!$C$32:$C$402,"&gt;="&amp;DATE(E279,1,1),'Loan EMI Calculator'!$C$32:$C$402,"&lt;="&amp;DATE(E279,12,31)))</f>
        <v>#N/A</v>
      </c>
      <c r="I279" s="14" t="e">
        <f t="shared" ca="1" si="9"/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>
      <c r="A280" s="7"/>
      <c r="B280" s="7"/>
      <c r="C280" s="7"/>
      <c r="D280" s="7"/>
      <c r="E280" s="10" t="e">
        <f t="shared" ca="1" si="8"/>
        <v>#N/A</v>
      </c>
      <c r="F280" s="14" t="e">
        <f ca="1">IF(E280="","",SUMIFS('Loan EMI Calculator'!$E$32:$E$402,'Loan EMI Calculator'!$C$32:$C$402,"&gt;="&amp;DATE(E280,1,1),'Loan EMI Calculator'!$C$32:$C$402,"&lt;="&amp;DATE(E280,12,31)))</f>
        <v>#N/A</v>
      </c>
      <c r="G280" s="14" t="e">
        <f ca="1">IF(E280="","",SUMIFS('Loan EMI Calculator'!$F$32:$F$402,'Loan EMI Calculator'!$C$32:$C$402,"&gt;="&amp;DATE(E280,1,1),'Loan EMI Calculator'!$C$32:$C$402,"&lt;="&amp;DATE(E280,12,31)))</f>
        <v>#N/A</v>
      </c>
      <c r="H280" s="14" t="e">
        <f ca="1">IF(E280="","",SUMIFS('Loan EMI Calculator'!$G$32:$G$402,'Loan EMI Calculator'!$C$32:$C$402,"&gt;="&amp;DATE(E280,1,1),'Loan EMI Calculator'!$C$32:$C$402,"&lt;="&amp;DATE(E280,12,31)))</f>
        <v>#N/A</v>
      </c>
      <c r="I280" s="14" t="e">
        <f t="shared" ca="1" si="9"/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>
      <c r="A281" s="7"/>
      <c r="B281" s="7"/>
      <c r="C281" s="7"/>
      <c r="D281" s="7"/>
      <c r="E281" s="10" t="e">
        <f t="shared" ca="1" si="8"/>
        <v>#N/A</v>
      </c>
      <c r="F281" s="14" t="e">
        <f ca="1">IF(E281="","",SUMIFS('Loan EMI Calculator'!$E$32:$E$402,'Loan EMI Calculator'!$C$32:$C$402,"&gt;="&amp;DATE(E281,1,1),'Loan EMI Calculator'!$C$32:$C$402,"&lt;="&amp;DATE(E281,12,31)))</f>
        <v>#N/A</v>
      </c>
      <c r="G281" s="14" t="e">
        <f ca="1">IF(E281="","",SUMIFS('Loan EMI Calculator'!$F$32:$F$402,'Loan EMI Calculator'!$C$32:$C$402,"&gt;="&amp;DATE(E281,1,1),'Loan EMI Calculator'!$C$32:$C$402,"&lt;="&amp;DATE(E281,12,31)))</f>
        <v>#N/A</v>
      </c>
      <c r="H281" s="14" t="e">
        <f ca="1">IF(E281="","",SUMIFS('Loan EMI Calculator'!$G$32:$G$402,'Loan EMI Calculator'!$C$32:$C$402,"&gt;="&amp;DATE(E281,1,1),'Loan EMI Calculator'!$C$32:$C$402,"&lt;="&amp;DATE(E281,12,31)))</f>
        <v>#N/A</v>
      </c>
      <c r="I281" s="14" t="e">
        <f t="shared" ca="1" si="9"/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>
      <c r="A282" s="7"/>
      <c r="B282" s="7"/>
      <c r="C282" s="7"/>
      <c r="D282" s="7"/>
      <c r="E282" s="10" t="e">
        <f t="shared" ca="1" si="8"/>
        <v>#N/A</v>
      </c>
      <c r="F282" s="14" t="e">
        <f ca="1">IF(E282="","",SUMIFS('Loan EMI Calculator'!$E$32:$E$402,'Loan EMI Calculator'!$C$32:$C$402,"&gt;="&amp;DATE(E282,1,1),'Loan EMI Calculator'!$C$32:$C$402,"&lt;="&amp;DATE(E282,12,31)))</f>
        <v>#N/A</v>
      </c>
      <c r="G282" s="14" t="e">
        <f ca="1">IF(E282="","",SUMIFS('Loan EMI Calculator'!$F$32:$F$402,'Loan EMI Calculator'!$C$32:$C$402,"&gt;="&amp;DATE(E282,1,1),'Loan EMI Calculator'!$C$32:$C$402,"&lt;="&amp;DATE(E282,12,31)))</f>
        <v>#N/A</v>
      </c>
      <c r="H282" s="14" t="e">
        <f ca="1">IF(E282="","",SUMIFS('Loan EMI Calculator'!$G$32:$G$402,'Loan EMI Calculator'!$C$32:$C$402,"&gt;="&amp;DATE(E282,1,1),'Loan EMI Calculator'!$C$32:$C$402,"&lt;="&amp;DATE(E282,12,31)))</f>
        <v>#N/A</v>
      </c>
      <c r="I282" s="14" t="e">
        <f t="shared" ca="1" si="9"/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>
      <c r="A283" s="7"/>
      <c r="B283" s="7"/>
      <c r="C283" s="7"/>
      <c r="D283" s="7"/>
      <c r="E283" s="10" t="e">
        <f t="shared" ca="1" si="8"/>
        <v>#N/A</v>
      </c>
      <c r="F283" s="14" t="e">
        <f ca="1">IF(E283="","",SUMIFS('Loan EMI Calculator'!$E$32:$E$402,'Loan EMI Calculator'!$C$32:$C$402,"&gt;="&amp;DATE(E283,1,1),'Loan EMI Calculator'!$C$32:$C$402,"&lt;="&amp;DATE(E283,12,31)))</f>
        <v>#N/A</v>
      </c>
      <c r="G283" s="14" t="e">
        <f ca="1">IF(E283="","",SUMIFS('Loan EMI Calculator'!$F$32:$F$402,'Loan EMI Calculator'!$C$32:$C$402,"&gt;="&amp;DATE(E283,1,1),'Loan EMI Calculator'!$C$32:$C$402,"&lt;="&amp;DATE(E283,12,31)))</f>
        <v>#N/A</v>
      </c>
      <c r="H283" s="14" t="e">
        <f ca="1">IF(E283="","",SUMIFS('Loan EMI Calculator'!$G$32:$G$402,'Loan EMI Calculator'!$C$32:$C$402,"&gt;="&amp;DATE(E283,1,1),'Loan EMI Calculator'!$C$32:$C$402,"&lt;="&amp;DATE(E283,12,31)))</f>
        <v>#N/A</v>
      </c>
      <c r="I283" s="14" t="e">
        <f t="shared" ca="1" si="9"/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>
      <c r="A284" s="7"/>
      <c r="B284" s="7"/>
      <c r="C284" s="7"/>
      <c r="D284" s="7"/>
      <c r="E284" s="10" t="e">
        <f t="shared" ca="1" si="8"/>
        <v>#N/A</v>
      </c>
      <c r="F284" s="14" t="e">
        <f ca="1">IF(E284="","",SUMIFS('Loan EMI Calculator'!$E$32:$E$402,'Loan EMI Calculator'!$C$32:$C$402,"&gt;="&amp;DATE(E284,1,1),'Loan EMI Calculator'!$C$32:$C$402,"&lt;="&amp;DATE(E284,12,31)))</f>
        <v>#N/A</v>
      </c>
      <c r="G284" s="14" t="e">
        <f ca="1">IF(E284="","",SUMIFS('Loan EMI Calculator'!$F$32:$F$402,'Loan EMI Calculator'!$C$32:$C$402,"&gt;="&amp;DATE(E284,1,1),'Loan EMI Calculator'!$C$32:$C$402,"&lt;="&amp;DATE(E284,12,31)))</f>
        <v>#N/A</v>
      </c>
      <c r="H284" s="14" t="e">
        <f ca="1">IF(E284="","",SUMIFS('Loan EMI Calculator'!$G$32:$G$402,'Loan EMI Calculator'!$C$32:$C$402,"&gt;="&amp;DATE(E284,1,1),'Loan EMI Calculator'!$C$32:$C$402,"&lt;="&amp;DATE(E284,12,31)))</f>
        <v>#N/A</v>
      </c>
      <c r="I284" s="14" t="e">
        <f t="shared" ca="1" si="9"/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>
      <c r="A285" s="7"/>
      <c r="B285" s="7"/>
      <c r="C285" s="7"/>
      <c r="D285" s="7"/>
      <c r="E285" s="10" t="e">
        <f t="shared" ca="1" si="8"/>
        <v>#N/A</v>
      </c>
      <c r="F285" s="14" t="e">
        <f ca="1">IF(E285="","",SUMIFS('Loan EMI Calculator'!$E$32:$E$402,'Loan EMI Calculator'!$C$32:$C$402,"&gt;="&amp;DATE(E285,1,1),'Loan EMI Calculator'!$C$32:$C$402,"&lt;="&amp;DATE(E285,12,31)))</f>
        <v>#N/A</v>
      </c>
      <c r="G285" s="14" t="e">
        <f ca="1">IF(E285="","",SUMIFS('Loan EMI Calculator'!$F$32:$F$402,'Loan EMI Calculator'!$C$32:$C$402,"&gt;="&amp;DATE(E285,1,1),'Loan EMI Calculator'!$C$32:$C$402,"&lt;="&amp;DATE(E285,12,31)))</f>
        <v>#N/A</v>
      </c>
      <c r="H285" s="14" t="e">
        <f ca="1">IF(E285="","",SUMIFS('Loan EMI Calculator'!$G$32:$G$402,'Loan EMI Calculator'!$C$32:$C$402,"&gt;="&amp;DATE(E285,1,1),'Loan EMI Calculator'!$C$32:$C$402,"&lt;="&amp;DATE(E285,12,31)))</f>
        <v>#N/A</v>
      </c>
      <c r="I285" s="14" t="e">
        <f t="shared" ca="1" si="9"/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>
      <c r="A286" s="7"/>
      <c r="B286" s="7"/>
      <c r="C286" s="7"/>
      <c r="D286" s="7"/>
      <c r="E286" s="10" t="e">
        <f t="shared" ca="1" si="8"/>
        <v>#N/A</v>
      </c>
      <c r="F286" s="14" t="e">
        <f ca="1">IF(E286="","",SUMIFS('Loan EMI Calculator'!$E$32:$E$402,'Loan EMI Calculator'!$C$32:$C$402,"&gt;="&amp;DATE(E286,1,1),'Loan EMI Calculator'!$C$32:$C$402,"&lt;="&amp;DATE(E286,12,31)))</f>
        <v>#N/A</v>
      </c>
      <c r="G286" s="14" t="e">
        <f ca="1">IF(E286="","",SUMIFS('Loan EMI Calculator'!$F$32:$F$402,'Loan EMI Calculator'!$C$32:$C$402,"&gt;="&amp;DATE(E286,1,1),'Loan EMI Calculator'!$C$32:$C$402,"&lt;="&amp;DATE(E286,12,31)))</f>
        <v>#N/A</v>
      </c>
      <c r="H286" s="14" t="e">
        <f ca="1">IF(E286="","",SUMIFS('Loan EMI Calculator'!$G$32:$G$402,'Loan EMI Calculator'!$C$32:$C$402,"&gt;="&amp;DATE(E286,1,1),'Loan EMI Calculator'!$C$32:$C$402,"&lt;="&amp;DATE(E286,12,31)))</f>
        <v>#N/A</v>
      </c>
      <c r="I286" s="14" t="e">
        <f t="shared" ca="1" si="9"/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>
      <c r="A287" s="7"/>
      <c r="B287" s="7"/>
      <c r="C287" s="7"/>
      <c r="D287" s="7"/>
      <c r="E287" s="10" t="e">
        <f t="shared" ca="1" si="8"/>
        <v>#N/A</v>
      </c>
      <c r="F287" s="14" t="e">
        <f ca="1">IF(E287="","",SUMIFS('Loan EMI Calculator'!$E$32:$E$402,'Loan EMI Calculator'!$C$32:$C$402,"&gt;="&amp;DATE(E287,1,1),'Loan EMI Calculator'!$C$32:$C$402,"&lt;="&amp;DATE(E287,12,31)))</f>
        <v>#N/A</v>
      </c>
      <c r="G287" s="14" t="e">
        <f ca="1">IF(E287="","",SUMIFS('Loan EMI Calculator'!$F$32:$F$402,'Loan EMI Calculator'!$C$32:$C$402,"&gt;="&amp;DATE(E287,1,1),'Loan EMI Calculator'!$C$32:$C$402,"&lt;="&amp;DATE(E287,12,31)))</f>
        <v>#N/A</v>
      </c>
      <c r="H287" s="14" t="e">
        <f ca="1">IF(E287="","",SUMIFS('Loan EMI Calculator'!$G$32:$G$402,'Loan EMI Calculator'!$C$32:$C$402,"&gt;="&amp;DATE(E287,1,1),'Loan EMI Calculator'!$C$32:$C$402,"&lt;="&amp;DATE(E287,12,31)))</f>
        <v>#N/A</v>
      </c>
      <c r="I287" s="14" t="e">
        <f t="shared" ca="1" si="9"/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>
      <c r="A288" s="7"/>
      <c r="B288" s="7"/>
      <c r="C288" s="7"/>
      <c r="D288" s="7"/>
      <c r="E288" s="10" t="e">
        <f t="shared" ca="1" si="8"/>
        <v>#N/A</v>
      </c>
      <c r="F288" s="14" t="e">
        <f ca="1">IF(E288="","",SUMIFS('Loan EMI Calculator'!$E$32:$E$402,'Loan EMI Calculator'!$C$32:$C$402,"&gt;="&amp;DATE(E288,1,1),'Loan EMI Calculator'!$C$32:$C$402,"&lt;="&amp;DATE(E288,12,31)))</f>
        <v>#N/A</v>
      </c>
      <c r="G288" s="14" t="e">
        <f ca="1">IF(E288="","",SUMIFS('Loan EMI Calculator'!$F$32:$F$402,'Loan EMI Calculator'!$C$32:$C$402,"&gt;="&amp;DATE(E288,1,1),'Loan EMI Calculator'!$C$32:$C$402,"&lt;="&amp;DATE(E288,12,31)))</f>
        <v>#N/A</v>
      </c>
      <c r="H288" s="14" t="e">
        <f ca="1">IF(E288="","",SUMIFS('Loan EMI Calculator'!$G$32:$G$402,'Loan EMI Calculator'!$C$32:$C$402,"&gt;="&amp;DATE(E288,1,1),'Loan EMI Calculator'!$C$32:$C$402,"&lt;="&amp;DATE(E288,12,31)))</f>
        <v>#N/A</v>
      </c>
      <c r="I288" s="14" t="e">
        <f t="shared" ca="1" si="9"/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>
      <c r="A289" s="7"/>
      <c r="B289" s="7"/>
      <c r="C289" s="7"/>
      <c r="D289" s="7"/>
      <c r="E289" s="10" t="e">
        <f t="shared" ca="1" si="8"/>
        <v>#N/A</v>
      </c>
      <c r="F289" s="14" t="e">
        <f ca="1">IF(E289="","",SUMIFS('Loan EMI Calculator'!$E$32:$E$402,'Loan EMI Calculator'!$C$32:$C$402,"&gt;="&amp;DATE(E289,1,1),'Loan EMI Calculator'!$C$32:$C$402,"&lt;="&amp;DATE(E289,12,31)))</f>
        <v>#N/A</v>
      </c>
      <c r="G289" s="14" t="e">
        <f ca="1">IF(E289="","",SUMIFS('Loan EMI Calculator'!$F$32:$F$402,'Loan EMI Calculator'!$C$32:$C$402,"&gt;="&amp;DATE(E289,1,1),'Loan EMI Calculator'!$C$32:$C$402,"&lt;="&amp;DATE(E289,12,31)))</f>
        <v>#N/A</v>
      </c>
      <c r="H289" s="14" t="e">
        <f ca="1">IF(E289="","",SUMIFS('Loan EMI Calculator'!$G$32:$G$402,'Loan EMI Calculator'!$C$32:$C$402,"&gt;="&amp;DATE(E289,1,1),'Loan EMI Calculator'!$C$32:$C$402,"&lt;="&amp;DATE(E289,12,31)))</f>
        <v>#N/A</v>
      </c>
      <c r="I289" s="14" t="e">
        <f t="shared" ca="1" si="9"/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>
      <c r="A290" s="7"/>
      <c r="B290" s="7"/>
      <c r="C290" s="7"/>
      <c r="D290" s="7"/>
      <c r="E290" s="10" t="e">
        <f t="shared" ca="1" si="8"/>
        <v>#N/A</v>
      </c>
      <c r="F290" s="14" t="e">
        <f ca="1">IF(E290="","",SUMIFS('Loan EMI Calculator'!$E$32:$E$402,'Loan EMI Calculator'!$C$32:$C$402,"&gt;="&amp;DATE(E290,1,1),'Loan EMI Calculator'!$C$32:$C$402,"&lt;="&amp;DATE(E290,12,31)))</f>
        <v>#N/A</v>
      </c>
      <c r="G290" s="14" t="e">
        <f ca="1">IF(E290="","",SUMIFS('Loan EMI Calculator'!$F$32:$F$402,'Loan EMI Calculator'!$C$32:$C$402,"&gt;="&amp;DATE(E290,1,1),'Loan EMI Calculator'!$C$32:$C$402,"&lt;="&amp;DATE(E290,12,31)))</f>
        <v>#N/A</v>
      </c>
      <c r="H290" s="14" t="e">
        <f ca="1">IF(E290="","",SUMIFS('Loan EMI Calculator'!$G$32:$G$402,'Loan EMI Calculator'!$C$32:$C$402,"&gt;="&amp;DATE(E290,1,1),'Loan EMI Calculator'!$C$32:$C$402,"&lt;="&amp;DATE(E290,12,31)))</f>
        <v>#N/A</v>
      </c>
      <c r="I290" s="14" t="e">
        <f t="shared" ca="1" si="9"/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>
      <c r="A291" s="7"/>
      <c r="B291" s="7"/>
      <c r="C291" s="7"/>
      <c r="D291" s="7"/>
      <c r="E291" s="10" t="e">
        <f t="shared" ca="1" si="8"/>
        <v>#N/A</v>
      </c>
      <c r="F291" s="14" t="e">
        <f ca="1">IF(E291="","",SUMIFS('Loan EMI Calculator'!$E$32:$E$402,'Loan EMI Calculator'!$C$32:$C$402,"&gt;="&amp;DATE(E291,1,1),'Loan EMI Calculator'!$C$32:$C$402,"&lt;="&amp;DATE(E291,12,31)))</f>
        <v>#N/A</v>
      </c>
      <c r="G291" s="14" t="e">
        <f ca="1">IF(E291="","",SUMIFS('Loan EMI Calculator'!$F$32:$F$402,'Loan EMI Calculator'!$C$32:$C$402,"&gt;="&amp;DATE(E291,1,1),'Loan EMI Calculator'!$C$32:$C$402,"&lt;="&amp;DATE(E291,12,31)))</f>
        <v>#N/A</v>
      </c>
      <c r="H291" s="14" t="e">
        <f ca="1">IF(E291="","",SUMIFS('Loan EMI Calculator'!$G$32:$G$402,'Loan EMI Calculator'!$C$32:$C$402,"&gt;="&amp;DATE(E291,1,1),'Loan EMI Calculator'!$C$32:$C$402,"&lt;="&amp;DATE(E291,12,31)))</f>
        <v>#N/A</v>
      </c>
      <c r="I291" s="14" t="e">
        <f t="shared" ca="1" si="9"/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>
      <c r="A292" s="7"/>
      <c r="B292" s="7"/>
      <c r="C292" s="7"/>
      <c r="D292" s="7"/>
      <c r="E292" s="10" t="e">
        <f t="shared" ca="1" si="8"/>
        <v>#N/A</v>
      </c>
      <c r="F292" s="14" t="e">
        <f ca="1">IF(E292="","",SUMIFS('Loan EMI Calculator'!$E$32:$E$402,'Loan EMI Calculator'!$C$32:$C$402,"&gt;="&amp;DATE(E292,1,1),'Loan EMI Calculator'!$C$32:$C$402,"&lt;="&amp;DATE(E292,12,31)))</f>
        <v>#N/A</v>
      </c>
      <c r="G292" s="14" t="e">
        <f ca="1">IF(E292="","",SUMIFS('Loan EMI Calculator'!$F$32:$F$402,'Loan EMI Calculator'!$C$32:$C$402,"&gt;="&amp;DATE(E292,1,1),'Loan EMI Calculator'!$C$32:$C$402,"&lt;="&amp;DATE(E292,12,31)))</f>
        <v>#N/A</v>
      </c>
      <c r="H292" s="14" t="e">
        <f ca="1">IF(E292="","",SUMIFS('Loan EMI Calculator'!$G$32:$G$402,'Loan EMI Calculator'!$C$32:$C$402,"&gt;="&amp;DATE(E292,1,1),'Loan EMI Calculator'!$C$32:$C$402,"&lt;="&amp;DATE(E292,12,31)))</f>
        <v>#N/A</v>
      </c>
      <c r="I292" s="14" t="e">
        <f t="shared" ca="1" si="9"/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>
      <c r="A293" s="7"/>
      <c r="B293" s="7"/>
      <c r="C293" s="7"/>
      <c r="D293" s="7"/>
      <c r="E293" s="10" t="e">
        <f t="shared" ca="1" si="8"/>
        <v>#N/A</v>
      </c>
      <c r="F293" s="14" t="e">
        <f ca="1">IF(E293="","",SUMIFS('Loan EMI Calculator'!$E$32:$E$402,'Loan EMI Calculator'!$C$32:$C$402,"&gt;="&amp;DATE(E293,1,1),'Loan EMI Calculator'!$C$32:$C$402,"&lt;="&amp;DATE(E293,12,31)))</f>
        <v>#N/A</v>
      </c>
      <c r="G293" s="14" t="e">
        <f ca="1">IF(E293="","",SUMIFS('Loan EMI Calculator'!$F$32:$F$402,'Loan EMI Calculator'!$C$32:$C$402,"&gt;="&amp;DATE(E293,1,1),'Loan EMI Calculator'!$C$32:$C$402,"&lt;="&amp;DATE(E293,12,31)))</f>
        <v>#N/A</v>
      </c>
      <c r="H293" s="14" t="e">
        <f ca="1">IF(E293="","",SUMIFS('Loan EMI Calculator'!$G$32:$G$402,'Loan EMI Calculator'!$C$32:$C$402,"&gt;="&amp;DATE(E293,1,1),'Loan EMI Calculator'!$C$32:$C$402,"&lt;="&amp;DATE(E293,12,31)))</f>
        <v>#N/A</v>
      </c>
      <c r="I293" s="14" t="e">
        <f t="shared" ca="1" si="9"/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>
      <c r="A294" s="7"/>
      <c r="B294" s="7"/>
      <c r="C294" s="7"/>
      <c r="D294" s="7"/>
      <c r="E294" s="10" t="e">
        <f t="shared" ca="1" si="8"/>
        <v>#N/A</v>
      </c>
      <c r="F294" s="14" t="e">
        <f ca="1">IF(E294="","",SUMIFS('Loan EMI Calculator'!$E$32:$E$402,'Loan EMI Calculator'!$C$32:$C$402,"&gt;="&amp;DATE(E294,1,1),'Loan EMI Calculator'!$C$32:$C$402,"&lt;="&amp;DATE(E294,12,31)))</f>
        <v>#N/A</v>
      </c>
      <c r="G294" s="14" t="e">
        <f ca="1">IF(E294="","",SUMIFS('Loan EMI Calculator'!$F$32:$F$402,'Loan EMI Calculator'!$C$32:$C$402,"&gt;="&amp;DATE(E294,1,1),'Loan EMI Calculator'!$C$32:$C$402,"&lt;="&amp;DATE(E294,12,31)))</f>
        <v>#N/A</v>
      </c>
      <c r="H294" s="14" t="e">
        <f ca="1">IF(E294="","",SUMIFS('Loan EMI Calculator'!$G$32:$G$402,'Loan EMI Calculator'!$C$32:$C$402,"&gt;="&amp;DATE(E294,1,1),'Loan EMI Calculator'!$C$32:$C$402,"&lt;="&amp;DATE(E294,12,31)))</f>
        <v>#N/A</v>
      </c>
      <c r="I294" s="14" t="e">
        <f t="shared" ca="1" si="9"/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>
      <c r="A295" s="7"/>
      <c r="B295" s="7"/>
      <c r="C295" s="7"/>
      <c r="D295" s="7"/>
      <c r="E295" s="10" t="e">
        <f t="shared" ca="1" si="8"/>
        <v>#N/A</v>
      </c>
      <c r="F295" s="14" t="e">
        <f ca="1">IF(E295="","",SUMIFS('Loan EMI Calculator'!$E$32:$E$402,'Loan EMI Calculator'!$C$32:$C$402,"&gt;="&amp;DATE(E295,1,1),'Loan EMI Calculator'!$C$32:$C$402,"&lt;="&amp;DATE(E295,12,31)))</f>
        <v>#N/A</v>
      </c>
      <c r="G295" s="14" t="e">
        <f ca="1">IF(E295="","",SUMIFS('Loan EMI Calculator'!$F$32:$F$402,'Loan EMI Calculator'!$C$32:$C$402,"&gt;="&amp;DATE(E295,1,1),'Loan EMI Calculator'!$C$32:$C$402,"&lt;="&amp;DATE(E295,12,31)))</f>
        <v>#N/A</v>
      </c>
      <c r="H295" s="14" t="e">
        <f ca="1">IF(E295="","",SUMIFS('Loan EMI Calculator'!$G$32:$G$402,'Loan EMI Calculator'!$C$32:$C$402,"&gt;="&amp;DATE(E295,1,1),'Loan EMI Calculator'!$C$32:$C$402,"&lt;="&amp;DATE(E295,12,31)))</f>
        <v>#N/A</v>
      </c>
      <c r="I295" s="14" t="e">
        <f t="shared" ca="1" si="9"/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>
      <c r="A296" s="7"/>
      <c r="B296" s="7"/>
      <c r="C296" s="7"/>
      <c r="D296" s="7"/>
      <c r="E296" s="10" t="e">
        <f t="shared" ca="1" si="8"/>
        <v>#N/A</v>
      </c>
      <c r="F296" s="14" t="e">
        <f ca="1">IF(E296="","",SUMIFS('Loan EMI Calculator'!$E$32:$E$402,'Loan EMI Calculator'!$C$32:$C$402,"&gt;="&amp;DATE(E296,1,1),'Loan EMI Calculator'!$C$32:$C$402,"&lt;="&amp;DATE(E296,12,31)))</f>
        <v>#N/A</v>
      </c>
      <c r="G296" s="14" t="e">
        <f ca="1">IF(E296="","",SUMIFS('Loan EMI Calculator'!$F$32:$F$402,'Loan EMI Calculator'!$C$32:$C$402,"&gt;="&amp;DATE(E296,1,1),'Loan EMI Calculator'!$C$32:$C$402,"&lt;="&amp;DATE(E296,12,31)))</f>
        <v>#N/A</v>
      </c>
      <c r="H296" s="14" t="e">
        <f ca="1">IF(E296="","",SUMIFS('Loan EMI Calculator'!$G$32:$G$402,'Loan EMI Calculator'!$C$32:$C$402,"&gt;="&amp;DATE(E296,1,1),'Loan EMI Calculator'!$C$32:$C$402,"&lt;="&amp;DATE(E296,12,31)))</f>
        <v>#N/A</v>
      </c>
      <c r="I296" s="14" t="e">
        <f t="shared" ca="1" si="9"/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>
      <c r="A297" s="7"/>
      <c r="B297" s="7"/>
      <c r="C297" s="7"/>
      <c r="D297" s="7"/>
      <c r="E297" s="10" t="e">
        <f t="shared" ca="1" si="8"/>
        <v>#N/A</v>
      </c>
      <c r="F297" s="14" t="e">
        <f ca="1">IF(E297="","",SUMIFS('Loan EMI Calculator'!$E$32:$E$402,'Loan EMI Calculator'!$C$32:$C$402,"&gt;="&amp;DATE(E297,1,1),'Loan EMI Calculator'!$C$32:$C$402,"&lt;="&amp;DATE(E297,12,31)))</f>
        <v>#N/A</v>
      </c>
      <c r="G297" s="14" t="e">
        <f ca="1">IF(E297="","",SUMIFS('Loan EMI Calculator'!$F$32:$F$402,'Loan EMI Calculator'!$C$32:$C$402,"&gt;="&amp;DATE(E297,1,1),'Loan EMI Calculator'!$C$32:$C$402,"&lt;="&amp;DATE(E297,12,31)))</f>
        <v>#N/A</v>
      </c>
      <c r="H297" s="14" t="e">
        <f ca="1">IF(E297="","",SUMIFS('Loan EMI Calculator'!$G$32:$G$402,'Loan EMI Calculator'!$C$32:$C$402,"&gt;="&amp;DATE(E297,1,1),'Loan EMI Calculator'!$C$32:$C$402,"&lt;="&amp;DATE(E297,12,31)))</f>
        <v>#N/A</v>
      </c>
      <c r="I297" s="14" t="e">
        <f t="shared" ca="1" si="9"/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>
      <c r="A298" s="7"/>
      <c r="B298" s="7"/>
      <c r="C298" s="7"/>
      <c r="D298" s="7"/>
      <c r="E298" s="10" t="e">
        <f t="shared" ca="1" si="8"/>
        <v>#N/A</v>
      </c>
      <c r="F298" s="14" t="e">
        <f ca="1">IF(E298="","",SUMIFS('Loan EMI Calculator'!$E$32:$E$402,'Loan EMI Calculator'!$C$32:$C$402,"&gt;="&amp;DATE(E298,1,1),'Loan EMI Calculator'!$C$32:$C$402,"&lt;="&amp;DATE(E298,12,31)))</f>
        <v>#N/A</v>
      </c>
      <c r="G298" s="14" t="e">
        <f ca="1">IF(E298="","",SUMIFS('Loan EMI Calculator'!$F$32:$F$402,'Loan EMI Calculator'!$C$32:$C$402,"&gt;="&amp;DATE(E298,1,1),'Loan EMI Calculator'!$C$32:$C$402,"&lt;="&amp;DATE(E298,12,31)))</f>
        <v>#N/A</v>
      </c>
      <c r="H298" s="14" t="e">
        <f ca="1">IF(E298="","",SUMIFS('Loan EMI Calculator'!$G$32:$G$402,'Loan EMI Calculator'!$C$32:$C$402,"&gt;="&amp;DATE(E298,1,1),'Loan EMI Calculator'!$C$32:$C$402,"&lt;="&amp;DATE(E298,12,31)))</f>
        <v>#N/A</v>
      </c>
      <c r="I298" s="14" t="e">
        <f t="shared" ca="1" si="9"/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>
      <c r="A299" s="7"/>
      <c r="B299" s="7"/>
      <c r="C299" s="7"/>
      <c r="D299" s="7"/>
      <c r="E299" s="10" t="e">
        <f t="shared" ca="1" si="8"/>
        <v>#N/A</v>
      </c>
      <c r="F299" s="14" t="e">
        <f ca="1">IF(E299="","",SUMIFS('Loan EMI Calculator'!$E$32:$E$402,'Loan EMI Calculator'!$C$32:$C$402,"&gt;="&amp;DATE(E299,1,1),'Loan EMI Calculator'!$C$32:$C$402,"&lt;="&amp;DATE(E299,12,31)))</f>
        <v>#N/A</v>
      </c>
      <c r="G299" s="14" t="e">
        <f ca="1">IF(E299="","",SUMIFS('Loan EMI Calculator'!$F$32:$F$402,'Loan EMI Calculator'!$C$32:$C$402,"&gt;="&amp;DATE(E299,1,1),'Loan EMI Calculator'!$C$32:$C$402,"&lt;="&amp;DATE(E299,12,31)))</f>
        <v>#N/A</v>
      </c>
      <c r="H299" s="14" t="e">
        <f ca="1">IF(E299="","",SUMIFS('Loan EMI Calculator'!$G$32:$G$402,'Loan EMI Calculator'!$C$32:$C$402,"&gt;="&amp;DATE(E299,1,1),'Loan EMI Calculator'!$C$32:$C$402,"&lt;="&amp;DATE(E299,12,31)))</f>
        <v>#N/A</v>
      </c>
      <c r="I299" s="14" t="e">
        <f t="shared" ca="1" si="9"/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>
      <c r="A300" s="7"/>
      <c r="B300" s="7"/>
      <c r="C300" s="7"/>
      <c r="D300" s="7"/>
      <c r="E300" s="10" t="e">
        <f t="shared" ca="1" si="8"/>
        <v>#N/A</v>
      </c>
      <c r="F300" s="14" t="e">
        <f ca="1">IF(E300="","",SUMIFS('Loan EMI Calculator'!$E$32:$E$402,'Loan EMI Calculator'!$C$32:$C$402,"&gt;="&amp;DATE(E300,1,1),'Loan EMI Calculator'!$C$32:$C$402,"&lt;="&amp;DATE(E300,12,31)))</f>
        <v>#N/A</v>
      </c>
      <c r="G300" s="14" t="e">
        <f ca="1">IF(E300="","",SUMIFS('Loan EMI Calculator'!$F$32:$F$402,'Loan EMI Calculator'!$C$32:$C$402,"&gt;="&amp;DATE(E300,1,1),'Loan EMI Calculator'!$C$32:$C$402,"&lt;="&amp;DATE(E300,12,31)))</f>
        <v>#N/A</v>
      </c>
      <c r="H300" s="14" t="e">
        <f ca="1">IF(E300="","",SUMIFS('Loan EMI Calculator'!$G$32:$G$402,'Loan EMI Calculator'!$C$32:$C$402,"&gt;="&amp;DATE(E300,1,1),'Loan EMI Calculator'!$C$32:$C$402,"&lt;="&amp;DATE(E300,12,31)))</f>
        <v>#N/A</v>
      </c>
      <c r="I300" s="14" t="e">
        <f t="shared" ca="1" si="9"/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>
      <c r="A301" s="7"/>
      <c r="B301" s="7"/>
      <c r="C301" s="7"/>
      <c r="D301" s="7"/>
      <c r="E301" s="10" t="e">
        <f t="shared" ca="1" si="8"/>
        <v>#N/A</v>
      </c>
      <c r="F301" s="14" t="e">
        <f ca="1">IF(E301="","",SUMIFS('Loan EMI Calculator'!$E$32:$E$402,'Loan EMI Calculator'!$C$32:$C$402,"&gt;="&amp;DATE(E301,1,1),'Loan EMI Calculator'!$C$32:$C$402,"&lt;="&amp;DATE(E301,12,31)))</f>
        <v>#N/A</v>
      </c>
      <c r="G301" s="14" t="e">
        <f ca="1">IF(E301="","",SUMIFS('Loan EMI Calculator'!$F$32:$F$402,'Loan EMI Calculator'!$C$32:$C$402,"&gt;="&amp;DATE(E301,1,1),'Loan EMI Calculator'!$C$32:$C$402,"&lt;="&amp;DATE(E301,12,31)))</f>
        <v>#N/A</v>
      </c>
      <c r="H301" s="14" t="e">
        <f ca="1">IF(E301="","",SUMIFS('Loan EMI Calculator'!$G$32:$G$402,'Loan EMI Calculator'!$C$32:$C$402,"&gt;="&amp;DATE(E301,1,1),'Loan EMI Calculator'!$C$32:$C$402,"&lt;="&amp;DATE(E301,12,31)))</f>
        <v>#N/A</v>
      </c>
      <c r="I301" s="14" t="e">
        <f t="shared" ca="1" si="9"/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>
      <c r="A302" s="7"/>
      <c r="B302" s="7"/>
      <c r="C302" s="7"/>
      <c r="D302" s="7"/>
      <c r="E302" s="10" t="e">
        <f t="shared" ca="1" si="8"/>
        <v>#N/A</v>
      </c>
      <c r="F302" s="14" t="e">
        <f ca="1">IF(E302="","",SUMIFS('Loan EMI Calculator'!$E$32:$E$402,'Loan EMI Calculator'!$C$32:$C$402,"&gt;="&amp;DATE(E302,1,1),'Loan EMI Calculator'!$C$32:$C$402,"&lt;="&amp;DATE(E302,12,31)))</f>
        <v>#N/A</v>
      </c>
      <c r="G302" s="14" t="e">
        <f ca="1">IF(E302="","",SUMIFS('Loan EMI Calculator'!$F$32:$F$402,'Loan EMI Calculator'!$C$32:$C$402,"&gt;="&amp;DATE(E302,1,1),'Loan EMI Calculator'!$C$32:$C$402,"&lt;="&amp;DATE(E302,12,31)))</f>
        <v>#N/A</v>
      </c>
      <c r="H302" s="14" t="e">
        <f ca="1">IF(E302="","",SUMIFS('Loan EMI Calculator'!$G$32:$G$402,'Loan EMI Calculator'!$C$32:$C$402,"&gt;="&amp;DATE(E302,1,1),'Loan EMI Calculator'!$C$32:$C$402,"&lt;="&amp;DATE(E302,12,31)))</f>
        <v>#N/A</v>
      </c>
      <c r="I302" s="14" t="e">
        <f t="shared" ca="1" si="9"/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>
      <c r="A303" s="7"/>
      <c r="B303" s="7"/>
      <c r="C303" s="7"/>
      <c r="D303" s="7"/>
      <c r="E303" s="10" t="e">
        <f t="shared" ca="1" si="8"/>
        <v>#N/A</v>
      </c>
      <c r="F303" s="14" t="e">
        <f ca="1">IF(E303="","",SUMIFS('Loan EMI Calculator'!$E$32:$E$402,'Loan EMI Calculator'!$C$32:$C$402,"&gt;="&amp;DATE(E303,1,1),'Loan EMI Calculator'!$C$32:$C$402,"&lt;="&amp;DATE(E303,12,31)))</f>
        <v>#N/A</v>
      </c>
      <c r="G303" s="14" t="e">
        <f ca="1">IF(E303="","",SUMIFS('Loan EMI Calculator'!$F$32:$F$402,'Loan EMI Calculator'!$C$32:$C$402,"&gt;="&amp;DATE(E303,1,1),'Loan EMI Calculator'!$C$32:$C$402,"&lt;="&amp;DATE(E303,12,31)))</f>
        <v>#N/A</v>
      </c>
      <c r="H303" s="14" t="e">
        <f ca="1">IF(E303="","",SUMIFS('Loan EMI Calculator'!$G$32:$G$402,'Loan EMI Calculator'!$C$32:$C$402,"&gt;="&amp;DATE(E303,1,1),'Loan EMI Calculator'!$C$32:$C$402,"&lt;="&amp;DATE(E303,12,31)))</f>
        <v>#N/A</v>
      </c>
      <c r="I303" s="14" t="e">
        <f t="shared" ca="1" si="9"/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>
      <c r="A304" s="7"/>
      <c r="B304" s="7"/>
      <c r="C304" s="7"/>
      <c r="D304" s="7"/>
      <c r="E304" s="10" t="e">
        <f t="shared" ca="1" si="8"/>
        <v>#N/A</v>
      </c>
      <c r="F304" s="14" t="e">
        <f ca="1">IF(E304="","",SUMIFS('Loan EMI Calculator'!$E$32:$E$402,'Loan EMI Calculator'!$C$32:$C$402,"&gt;="&amp;DATE(E304,1,1),'Loan EMI Calculator'!$C$32:$C$402,"&lt;="&amp;DATE(E304,12,31)))</f>
        <v>#N/A</v>
      </c>
      <c r="G304" s="14" t="e">
        <f ca="1">IF(E304="","",SUMIFS('Loan EMI Calculator'!$F$32:$F$402,'Loan EMI Calculator'!$C$32:$C$402,"&gt;="&amp;DATE(E304,1,1),'Loan EMI Calculator'!$C$32:$C$402,"&lt;="&amp;DATE(E304,12,31)))</f>
        <v>#N/A</v>
      </c>
      <c r="H304" s="14" t="e">
        <f ca="1">IF(E304="","",SUMIFS('Loan EMI Calculator'!$G$32:$G$402,'Loan EMI Calculator'!$C$32:$C$402,"&gt;="&amp;DATE(E304,1,1),'Loan EMI Calculator'!$C$32:$C$402,"&lt;="&amp;DATE(E304,12,31)))</f>
        <v>#N/A</v>
      </c>
      <c r="I304" s="14" t="e">
        <f t="shared" ca="1" si="9"/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>
      <c r="A305" s="7"/>
      <c r="B305" s="7"/>
      <c r="C305" s="7"/>
      <c r="D305" s="7"/>
      <c r="E305" s="10" t="e">
        <f t="shared" ca="1" si="8"/>
        <v>#N/A</v>
      </c>
      <c r="F305" s="14" t="e">
        <f ca="1">IF(E305="","",SUMIFS('Loan EMI Calculator'!$E$32:$E$402,'Loan EMI Calculator'!$C$32:$C$402,"&gt;="&amp;DATE(E305,1,1),'Loan EMI Calculator'!$C$32:$C$402,"&lt;="&amp;DATE(E305,12,31)))</f>
        <v>#N/A</v>
      </c>
      <c r="G305" s="14" t="e">
        <f ca="1">IF(E305="","",SUMIFS('Loan EMI Calculator'!$F$32:$F$402,'Loan EMI Calculator'!$C$32:$C$402,"&gt;="&amp;DATE(E305,1,1),'Loan EMI Calculator'!$C$32:$C$402,"&lt;="&amp;DATE(E305,12,31)))</f>
        <v>#N/A</v>
      </c>
      <c r="H305" s="14" t="e">
        <f ca="1">IF(E305="","",SUMIFS('Loan EMI Calculator'!$G$32:$G$402,'Loan EMI Calculator'!$C$32:$C$402,"&gt;="&amp;DATE(E305,1,1),'Loan EMI Calculator'!$C$32:$C$402,"&lt;="&amp;DATE(E305,12,31)))</f>
        <v>#N/A</v>
      </c>
      <c r="I305" s="14" t="e">
        <f t="shared" ca="1" si="9"/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>
      <c r="A306" s="7"/>
      <c r="B306" s="7"/>
      <c r="C306" s="7"/>
      <c r="D306" s="7"/>
      <c r="E306" s="10" t="e">
        <f t="shared" ca="1" si="8"/>
        <v>#N/A</v>
      </c>
      <c r="F306" s="14" t="e">
        <f ca="1">IF(E306="","",SUMIFS('Loan EMI Calculator'!$E$32:$E$402,'Loan EMI Calculator'!$C$32:$C$402,"&gt;="&amp;DATE(E306,1,1),'Loan EMI Calculator'!$C$32:$C$402,"&lt;="&amp;DATE(E306,12,31)))</f>
        <v>#N/A</v>
      </c>
      <c r="G306" s="14" t="e">
        <f ca="1">IF(E306="","",SUMIFS('Loan EMI Calculator'!$F$32:$F$402,'Loan EMI Calculator'!$C$32:$C$402,"&gt;="&amp;DATE(E306,1,1),'Loan EMI Calculator'!$C$32:$C$402,"&lt;="&amp;DATE(E306,12,31)))</f>
        <v>#N/A</v>
      </c>
      <c r="H306" s="14" t="e">
        <f ca="1">IF(E306="","",SUMIFS('Loan EMI Calculator'!$G$32:$G$402,'Loan EMI Calculator'!$C$32:$C$402,"&gt;="&amp;DATE(E306,1,1),'Loan EMI Calculator'!$C$32:$C$402,"&lt;="&amp;DATE(E306,12,31)))</f>
        <v>#N/A</v>
      </c>
      <c r="I306" s="14" t="e">
        <f t="shared" ca="1" si="9"/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>
      <c r="A307" s="7"/>
      <c r="B307" s="7"/>
      <c r="C307" s="7"/>
      <c r="D307" s="7"/>
      <c r="E307" s="10" t="e">
        <f t="shared" ca="1" si="8"/>
        <v>#N/A</v>
      </c>
      <c r="F307" s="14" t="e">
        <f ca="1">IF(E307="","",SUMIFS('Loan EMI Calculator'!$E$32:$E$402,'Loan EMI Calculator'!$C$32:$C$402,"&gt;="&amp;DATE(E307,1,1),'Loan EMI Calculator'!$C$32:$C$402,"&lt;="&amp;DATE(E307,12,31)))</f>
        <v>#N/A</v>
      </c>
      <c r="G307" s="14" t="e">
        <f ca="1">IF(E307="","",SUMIFS('Loan EMI Calculator'!$F$32:$F$402,'Loan EMI Calculator'!$C$32:$C$402,"&gt;="&amp;DATE(E307,1,1),'Loan EMI Calculator'!$C$32:$C$402,"&lt;="&amp;DATE(E307,12,31)))</f>
        <v>#N/A</v>
      </c>
      <c r="H307" s="14" t="e">
        <f ca="1">IF(E307="","",SUMIFS('Loan EMI Calculator'!$G$32:$G$402,'Loan EMI Calculator'!$C$32:$C$402,"&gt;="&amp;DATE(E307,1,1),'Loan EMI Calculator'!$C$32:$C$402,"&lt;="&amp;DATE(E307,12,31)))</f>
        <v>#N/A</v>
      </c>
      <c r="I307" s="14" t="e">
        <f t="shared" ca="1" si="9"/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>
      <c r="A308" s="7"/>
      <c r="B308" s="7"/>
      <c r="C308" s="7"/>
      <c r="D308" s="7"/>
      <c r="E308" s="10" t="e">
        <f t="shared" ca="1" si="8"/>
        <v>#N/A</v>
      </c>
      <c r="F308" s="14" t="e">
        <f ca="1">IF(E308="","",SUMIFS('Loan EMI Calculator'!$E$32:$E$402,'Loan EMI Calculator'!$C$32:$C$402,"&gt;="&amp;DATE(E308,1,1),'Loan EMI Calculator'!$C$32:$C$402,"&lt;="&amp;DATE(E308,12,31)))</f>
        <v>#N/A</v>
      </c>
      <c r="G308" s="14" t="e">
        <f ca="1">IF(E308="","",SUMIFS('Loan EMI Calculator'!$F$32:$F$402,'Loan EMI Calculator'!$C$32:$C$402,"&gt;="&amp;DATE(E308,1,1),'Loan EMI Calculator'!$C$32:$C$402,"&lt;="&amp;DATE(E308,12,31)))</f>
        <v>#N/A</v>
      </c>
      <c r="H308" s="14" t="e">
        <f ca="1">IF(E308="","",SUMIFS('Loan EMI Calculator'!$G$32:$G$402,'Loan EMI Calculator'!$C$32:$C$402,"&gt;="&amp;DATE(E308,1,1),'Loan EMI Calculator'!$C$32:$C$402,"&lt;="&amp;DATE(E308,12,31)))</f>
        <v>#N/A</v>
      </c>
      <c r="I308" s="14" t="e">
        <f t="shared" ca="1" si="9"/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>
      <c r="A309" s="7"/>
      <c r="B309" s="7"/>
      <c r="C309" s="7"/>
      <c r="D309" s="7"/>
      <c r="E309" s="10" t="e">
        <f t="shared" ca="1" si="8"/>
        <v>#N/A</v>
      </c>
      <c r="F309" s="14" t="e">
        <f ca="1">IF(E309="","",SUMIFS('Loan EMI Calculator'!$E$32:$E$402,'Loan EMI Calculator'!$C$32:$C$402,"&gt;="&amp;DATE(E309,1,1),'Loan EMI Calculator'!$C$32:$C$402,"&lt;="&amp;DATE(E309,12,31)))</f>
        <v>#N/A</v>
      </c>
      <c r="G309" s="14" t="e">
        <f ca="1">IF(E309="","",SUMIFS('Loan EMI Calculator'!$F$32:$F$402,'Loan EMI Calculator'!$C$32:$C$402,"&gt;="&amp;DATE(E309,1,1),'Loan EMI Calculator'!$C$32:$C$402,"&lt;="&amp;DATE(E309,12,31)))</f>
        <v>#N/A</v>
      </c>
      <c r="H309" s="14" t="e">
        <f ca="1">IF(E309="","",SUMIFS('Loan EMI Calculator'!$G$32:$G$402,'Loan EMI Calculator'!$C$32:$C$402,"&gt;="&amp;DATE(E309,1,1),'Loan EMI Calculator'!$C$32:$C$402,"&lt;="&amp;DATE(E309,12,31)))</f>
        <v>#N/A</v>
      </c>
      <c r="I309" s="14" t="e">
        <f t="shared" ca="1" si="9"/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>
      <c r="A310" s="7"/>
      <c r="B310" s="7"/>
      <c r="C310" s="7"/>
      <c r="D310" s="7"/>
      <c r="E310" s="10" t="e">
        <f t="shared" ca="1" si="8"/>
        <v>#N/A</v>
      </c>
      <c r="F310" s="14" t="e">
        <f ca="1">IF(E310="","",SUMIFS('Loan EMI Calculator'!$E$32:$E$402,'Loan EMI Calculator'!$C$32:$C$402,"&gt;="&amp;DATE(E310,1,1),'Loan EMI Calculator'!$C$32:$C$402,"&lt;="&amp;DATE(E310,12,31)))</f>
        <v>#N/A</v>
      </c>
      <c r="G310" s="14" t="e">
        <f ca="1">IF(E310="","",SUMIFS('Loan EMI Calculator'!$F$32:$F$402,'Loan EMI Calculator'!$C$32:$C$402,"&gt;="&amp;DATE(E310,1,1),'Loan EMI Calculator'!$C$32:$C$402,"&lt;="&amp;DATE(E310,12,31)))</f>
        <v>#N/A</v>
      </c>
      <c r="H310" s="14" t="e">
        <f ca="1">IF(E310="","",SUMIFS('Loan EMI Calculator'!$G$32:$G$402,'Loan EMI Calculator'!$C$32:$C$402,"&gt;="&amp;DATE(E310,1,1),'Loan EMI Calculator'!$C$32:$C$402,"&lt;="&amp;DATE(E310,12,31)))</f>
        <v>#N/A</v>
      </c>
      <c r="I310" s="14" t="e">
        <f t="shared" ca="1" si="9"/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>
      <c r="A311" s="7"/>
      <c r="B311" s="7"/>
      <c r="C311" s="7"/>
      <c r="D311" s="7"/>
      <c r="E311" s="10" t="e">
        <f t="shared" ca="1" si="8"/>
        <v>#N/A</v>
      </c>
      <c r="F311" s="14" t="e">
        <f ca="1">IF(E311="","",SUMIFS('Loan EMI Calculator'!$E$32:$E$402,'Loan EMI Calculator'!$C$32:$C$402,"&gt;="&amp;DATE(E311,1,1),'Loan EMI Calculator'!$C$32:$C$402,"&lt;="&amp;DATE(E311,12,31)))</f>
        <v>#N/A</v>
      </c>
      <c r="G311" s="14" t="e">
        <f ca="1">IF(E311="","",SUMIFS('Loan EMI Calculator'!$F$32:$F$402,'Loan EMI Calculator'!$C$32:$C$402,"&gt;="&amp;DATE(E311,1,1),'Loan EMI Calculator'!$C$32:$C$402,"&lt;="&amp;DATE(E311,12,31)))</f>
        <v>#N/A</v>
      </c>
      <c r="H311" s="14" t="e">
        <f ca="1">IF(E311="","",SUMIFS('Loan EMI Calculator'!$G$32:$G$402,'Loan EMI Calculator'!$C$32:$C$402,"&gt;="&amp;DATE(E311,1,1),'Loan EMI Calculator'!$C$32:$C$402,"&lt;="&amp;DATE(E311,12,31)))</f>
        <v>#N/A</v>
      </c>
      <c r="I311" s="14" t="e">
        <f t="shared" ca="1" si="9"/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>
      <c r="A312" s="7"/>
      <c r="B312" s="7"/>
      <c r="C312" s="7"/>
      <c r="D312" s="7"/>
      <c r="E312" s="10" t="e">
        <f t="shared" ca="1" si="8"/>
        <v>#N/A</v>
      </c>
      <c r="F312" s="14" t="e">
        <f ca="1">IF(E312="","",SUMIFS('Loan EMI Calculator'!$E$32:$E$402,'Loan EMI Calculator'!$C$32:$C$402,"&gt;="&amp;DATE(E312,1,1),'Loan EMI Calculator'!$C$32:$C$402,"&lt;="&amp;DATE(E312,12,31)))</f>
        <v>#N/A</v>
      </c>
      <c r="G312" s="14" t="e">
        <f ca="1">IF(E312="","",SUMIFS('Loan EMI Calculator'!$F$32:$F$402,'Loan EMI Calculator'!$C$32:$C$402,"&gt;="&amp;DATE(E312,1,1),'Loan EMI Calculator'!$C$32:$C$402,"&lt;="&amp;DATE(E312,12,31)))</f>
        <v>#N/A</v>
      </c>
      <c r="H312" s="14" t="e">
        <f ca="1">IF(E312="","",SUMIFS('Loan EMI Calculator'!$G$32:$G$402,'Loan EMI Calculator'!$C$32:$C$402,"&gt;="&amp;DATE(E312,1,1),'Loan EMI Calculator'!$C$32:$C$402,"&lt;="&amp;DATE(E312,12,31)))</f>
        <v>#N/A</v>
      </c>
      <c r="I312" s="14" t="e">
        <f t="shared" ca="1" si="9"/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>
      <c r="A313" s="7"/>
      <c r="B313" s="7"/>
      <c r="C313" s="7"/>
      <c r="D313" s="7"/>
      <c r="E313" s="10" t="e">
        <f t="shared" ca="1" si="8"/>
        <v>#N/A</v>
      </c>
      <c r="F313" s="14" t="e">
        <f ca="1">IF(E313="","",SUMIFS('Loan EMI Calculator'!$E$32:$E$402,'Loan EMI Calculator'!$C$32:$C$402,"&gt;="&amp;DATE(E313,1,1),'Loan EMI Calculator'!$C$32:$C$402,"&lt;="&amp;DATE(E313,12,31)))</f>
        <v>#N/A</v>
      </c>
      <c r="G313" s="14" t="e">
        <f ca="1">IF(E313="","",SUMIFS('Loan EMI Calculator'!$F$32:$F$402,'Loan EMI Calculator'!$C$32:$C$402,"&gt;="&amp;DATE(E313,1,1),'Loan EMI Calculator'!$C$32:$C$402,"&lt;="&amp;DATE(E313,12,31)))</f>
        <v>#N/A</v>
      </c>
      <c r="H313" s="14" t="e">
        <f ca="1">IF(E313="","",SUMIFS('Loan EMI Calculator'!$G$32:$G$402,'Loan EMI Calculator'!$C$32:$C$402,"&gt;="&amp;DATE(E313,1,1),'Loan EMI Calculator'!$C$32:$C$402,"&lt;="&amp;DATE(E313,12,31)))</f>
        <v>#N/A</v>
      </c>
      <c r="I313" s="14" t="e">
        <f t="shared" ca="1" si="9"/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>
      <c r="A314" s="7"/>
      <c r="B314" s="7"/>
      <c r="C314" s="7"/>
      <c r="D314" s="7"/>
      <c r="E314" s="10" t="e">
        <f t="shared" ca="1" si="8"/>
        <v>#N/A</v>
      </c>
      <c r="F314" s="14" t="e">
        <f ca="1">IF(E314="","",SUMIFS('Loan EMI Calculator'!$E$32:$E$402,'Loan EMI Calculator'!$C$32:$C$402,"&gt;="&amp;DATE(E314,1,1),'Loan EMI Calculator'!$C$32:$C$402,"&lt;="&amp;DATE(E314,12,31)))</f>
        <v>#N/A</v>
      </c>
      <c r="G314" s="14" t="e">
        <f ca="1">IF(E314="","",SUMIFS('Loan EMI Calculator'!$F$32:$F$402,'Loan EMI Calculator'!$C$32:$C$402,"&gt;="&amp;DATE(E314,1,1),'Loan EMI Calculator'!$C$32:$C$402,"&lt;="&amp;DATE(E314,12,31)))</f>
        <v>#N/A</v>
      </c>
      <c r="H314" s="14" t="e">
        <f ca="1">IF(E314="","",SUMIFS('Loan EMI Calculator'!$G$32:$G$402,'Loan EMI Calculator'!$C$32:$C$402,"&gt;="&amp;DATE(E314,1,1),'Loan EMI Calculator'!$C$32:$C$402,"&lt;="&amp;DATE(E314,12,31)))</f>
        <v>#N/A</v>
      </c>
      <c r="I314" s="14" t="e">
        <f t="shared" ca="1" si="9"/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>
      <c r="A315" s="7"/>
      <c r="B315" s="7"/>
      <c r="C315" s="7"/>
      <c r="D315" s="7"/>
      <c r="E315" s="10" t="e">
        <f t="shared" ca="1" si="8"/>
        <v>#N/A</v>
      </c>
      <c r="F315" s="14" t="e">
        <f ca="1">IF(E315="","",SUMIFS('Loan EMI Calculator'!$E$32:$E$402,'Loan EMI Calculator'!$C$32:$C$402,"&gt;="&amp;DATE(E315,1,1),'Loan EMI Calculator'!$C$32:$C$402,"&lt;="&amp;DATE(E315,12,31)))</f>
        <v>#N/A</v>
      </c>
      <c r="G315" s="14" t="e">
        <f ca="1">IF(E315="","",SUMIFS('Loan EMI Calculator'!$F$32:$F$402,'Loan EMI Calculator'!$C$32:$C$402,"&gt;="&amp;DATE(E315,1,1),'Loan EMI Calculator'!$C$32:$C$402,"&lt;="&amp;DATE(E315,12,31)))</f>
        <v>#N/A</v>
      </c>
      <c r="H315" s="14" t="e">
        <f ca="1">IF(E315="","",SUMIFS('Loan EMI Calculator'!$G$32:$G$402,'Loan EMI Calculator'!$C$32:$C$402,"&gt;="&amp;DATE(E315,1,1),'Loan EMI Calculator'!$C$32:$C$402,"&lt;="&amp;DATE(E315,12,31)))</f>
        <v>#N/A</v>
      </c>
      <c r="I315" s="14" t="e">
        <f t="shared" ca="1" si="9"/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>
      <c r="A316" s="7"/>
      <c r="B316" s="7"/>
      <c r="C316" s="7"/>
      <c r="D316" s="7"/>
      <c r="E316" s="10" t="e">
        <f t="shared" ca="1" si="8"/>
        <v>#N/A</v>
      </c>
      <c r="F316" s="14" t="e">
        <f ca="1">IF(E316="","",SUMIFS('Loan EMI Calculator'!$E$32:$E$402,'Loan EMI Calculator'!$C$32:$C$402,"&gt;="&amp;DATE(E316,1,1),'Loan EMI Calculator'!$C$32:$C$402,"&lt;="&amp;DATE(E316,12,31)))</f>
        <v>#N/A</v>
      </c>
      <c r="G316" s="14" t="e">
        <f ca="1">IF(E316="","",SUMIFS('Loan EMI Calculator'!$F$32:$F$402,'Loan EMI Calculator'!$C$32:$C$402,"&gt;="&amp;DATE(E316,1,1),'Loan EMI Calculator'!$C$32:$C$402,"&lt;="&amp;DATE(E316,12,31)))</f>
        <v>#N/A</v>
      </c>
      <c r="H316" s="14" t="e">
        <f ca="1">IF(E316="","",SUMIFS('Loan EMI Calculator'!$G$32:$G$402,'Loan EMI Calculator'!$C$32:$C$402,"&gt;="&amp;DATE(E316,1,1),'Loan EMI Calculator'!$C$32:$C$402,"&lt;="&amp;DATE(E316,12,31)))</f>
        <v>#N/A</v>
      </c>
      <c r="I316" s="14" t="e">
        <f t="shared" ca="1" si="9"/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>
      <c r="A317" s="7"/>
      <c r="B317" s="7"/>
      <c r="C317" s="7"/>
      <c r="D317" s="7"/>
      <c r="E317" s="10" t="e">
        <f t="shared" ca="1" si="8"/>
        <v>#N/A</v>
      </c>
      <c r="F317" s="14" t="e">
        <f ca="1">IF(E317="","",SUMIFS('Loan EMI Calculator'!$E$32:$E$402,'Loan EMI Calculator'!$C$32:$C$402,"&gt;="&amp;DATE(E317,1,1),'Loan EMI Calculator'!$C$32:$C$402,"&lt;="&amp;DATE(E317,12,31)))</f>
        <v>#N/A</v>
      </c>
      <c r="G317" s="14" t="e">
        <f ca="1">IF(E317="","",SUMIFS('Loan EMI Calculator'!$F$32:$F$402,'Loan EMI Calculator'!$C$32:$C$402,"&gt;="&amp;DATE(E317,1,1),'Loan EMI Calculator'!$C$32:$C$402,"&lt;="&amp;DATE(E317,12,31)))</f>
        <v>#N/A</v>
      </c>
      <c r="H317" s="14" t="e">
        <f ca="1">IF(E317="","",SUMIFS('Loan EMI Calculator'!$G$32:$G$402,'Loan EMI Calculator'!$C$32:$C$402,"&gt;="&amp;DATE(E317,1,1),'Loan EMI Calculator'!$C$32:$C$402,"&lt;="&amp;DATE(E317,12,31)))</f>
        <v>#N/A</v>
      </c>
      <c r="I317" s="14" t="e">
        <f t="shared" ca="1" si="9"/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>
      <c r="A318" s="7"/>
      <c r="B318" s="7"/>
      <c r="C318" s="7"/>
      <c r="D318" s="7"/>
      <c r="E318" s="10" t="e">
        <f t="shared" ca="1" si="8"/>
        <v>#N/A</v>
      </c>
      <c r="F318" s="14" t="e">
        <f ca="1">IF(E318="","",SUMIFS('Loan EMI Calculator'!$E$32:$E$402,'Loan EMI Calculator'!$C$32:$C$402,"&gt;="&amp;DATE(E318,1,1),'Loan EMI Calculator'!$C$32:$C$402,"&lt;="&amp;DATE(E318,12,31)))</f>
        <v>#N/A</v>
      </c>
      <c r="G318" s="14" t="e">
        <f ca="1">IF(E318="","",SUMIFS('Loan EMI Calculator'!$F$32:$F$402,'Loan EMI Calculator'!$C$32:$C$402,"&gt;="&amp;DATE(E318,1,1),'Loan EMI Calculator'!$C$32:$C$402,"&lt;="&amp;DATE(E318,12,31)))</f>
        <v>#N/A</v>
      </c>
      <c r="H318" s="14" t="e">
        <f ca="1">IF(E318="","",SUMIFS('Loan EMI Calculator'!$G$32:$G$402,'Loan EMI Calculator'!$C$32:$C$402,"&gt;="&amp;DATE(E318,1,1),'Loan EMI Calculator'!$C$32:$C$402,"&lt;="&amp;DATE(E318,12,31)))</f>
        <v>#N/A</v>
      </c>
      <c r="I318" s="14" t="e">
        <f t="shared" ca="1" si="9"/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>
      <c r="A319" s="7"/>
      <c r="B319" s="7"/>
      <c r="C319" s="7"/>
      <c r="D319" s="7"/>
      <c r="E319" s="10" t="e">
        <f t="shared" ca="1" si="8"/>
        <v>#N/A</v>
      </c>
      <c r="F319" s="14" t="e">
        <f ca="1">IF(E319="","",SUMIFS('Loan EMI Calculator'!$E$32:$E$402,'Loan EMI Calculator'!$C$32:$C$402,"&gt;="&amp;DATE(E319,1,1),'Loan EMI Calculator'!$C$32:$C$402,"&lt;="&amp;DATE(E319,12,31)))</f>
        <v>#N/A</v>
      </c>
      <c r="G319" s="14" t="e">
        <f ca="1">IF(E319="","",SUMIFS('Loan EMI Calculator'!$F$32:$F$402,'Loan EMI Calculator'!$C$32:$C$402,"&gt;="&amp;DATE(E319,1,1),'Loan EMI Calculator'!$C$32:$C$402,"&lt;="&amp;DATE(E319,12,31)))</f>
        <v>#N/A</v>
      </c>
      <c r="H319" s="14" t="e">
        <f ca="1">IF(E319="","",SUMIFS('Loan EMI Calculator'!$G$32:$G$402,'Loan EMI Calculator'!$C$32:$C$402,"&gt;="&amp;DATE(E319,1,1),'Loan EMI Calculator'!$C$32:$C$402,"&lt;="&amp;DATE(E319,12,31)))</f>
        <v>#N/A</v>
      </c>
      <c r="I319" s="14" t="e">
        <f t="shared" ca="1" si="9"/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>
      <c r="A320" s="7"/>
      <c r="B320" s="7"/>
      <c r="C320" s="7"/>
      <c r="D320" s="7"/>
      <c r="E320" s="10" t="e">
        <f t="shared" ca="1" si="8"/>
        <v>#N/A</v>
      </c>
      <c r="F320" s="14" t="e">
        <f ca="1">IF(E320="","",SUMIFS('Loan EMI Calculator'!$E$32:$E$402,'Loan EMI Calculator'!$C$32:$C$402,"&gt;="&amp;DATE(E320,1,1),'Loan EMI Calculator'!$C$32:$C$402,"&lt;="&amp;DATE(E320,12,31)))</f>
        <v>#N/A</v>
      </c>
      <c r="G320" s="14" t="e">
        <f ca="1">IF(E320="","",SUMIFS('Loan EMI Calculator'!$F$32:$F$402,'Loan EMI Calculator'!$C$32:$C$402,"&gt;="&amp;DATE(E320,1,1),'Loan EMI Calculator'!$C$32:$C$402,"&lt;="&amp;DATE(E320,12,31)))</f>
        <v>#N/A</v>
      </c>
      <c r="H320" s="14" t="e">
        <f ca="1">IF(E320="","",SUMIFS('Loan EMI Calculator'!$G$32:$G$402,'Loan EMI Calculator'!$C$32:$C$402,"&gt;="&amp;DATE(E320,1,1),'Loan EMI Calculator'!$C$32:$C$402,"&lt;="&amp;DATE(E320,12,31)))</f>
        <v>#N/A</v>
      </c>
      <c r="I320" s="14" t="e">
        <f t="shared" ca="1" si="9"/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>
      <c r="A321" s="7"/>
      <c r="B321" s="7"/>
      <c r="C321" s="7"/>
      <c r="D321" s="7"/>
      <c r="E321" s="10" t="e">
        <f t="shared" ca="1" si="8"/>
        <v>#N/A</v>
      </c>
      <c r="F321" s="14" t="e">
        <f ca="1">IF(E321="","",SUMIFS('Loan EMI Calculator'!$E$32:$E$402,'Loan EMI Calculator'!$C$32:$C$402,"&gt;="&amp;DATE(E321,1,1),'Loan EMI Calculator'!$C$32:$C$402,"&lt;="&amp;DATE(E321,12,31)))</f>
        <v>#N/A</v>
      </c>
      <c r="G321" s="14" t="e">
        <f ca="1">IF(E321="","",SUMIFS('Loan EMI Calculator'!$F$32:$F$402,'Loan EMI Calculator'!$C$32:$C$402,"&gt;="&amp;DATE(E321,1,1),'Loan EMI Calculator'!$C$32:$C$402,"&lt;="&amp;DATE(E321,12,31)))</f>
        <v>#N/A</v>
      </c>
      <c r="H321" s="14" t="e">
        <f ca="1">IF(E321="","",SUMIFS('Loan EMI Calculator'!$G$32:$G$402,'Loan EMI Calculator'!$C$32:$C$402,"&gt;="&amp;DATE(E321,1,1),'Loan EMI Calculator'!$C$32:$C$402,"&lt;="&amp;DATE(E321,12,31)))</f>
        <v>#N/A</v>
      </c>
      <c r="I321" s="14" t="e">
        <f t="shared" ca="1" si="9"/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>
      <c r="A322" s="7"/>
      <c r="B322" s="7"/>
      <c r="C322" s="7"/>
      <c r="D322" s="7"/>
      <c r="E322" s="10" t="e">
        <f t="shared" ca="1" si="8"/>
        <v>#N/A</v>
      </c>
      <c r="F322" s="14" t="e">
        <f ca="1">IF(E322="","",SUMIFS('Loan EMI Calculator'!$E$32:$E$402,'Loan EMI Calculator'!$C$32:$C$402,"&gt;="&amp;DATE(E322,1,1),'Loan EMI Calculator'!$C$32:$C$402,"&lt;="&amp;DATE(E322,12,31)))</f>
        <v>#N/A</v>
      </c>
      <c r="G322" s="14" t="e">
        <f ca="1">IF(E322="","",SUMIFS('Loan EMI Calculator'!$F$32:$F$402,'Loan EMI Calculator'!$C$32:$C$402,"&gt;="&amp;DATE(E322,1,1),'Loan EMI Calculator'!$C$32:$C$402,"&lt;="&amp;DATE(E322,12,31)))</f>
        <v>#N/A</v>
      </c>
      <c r="H322" s="14" t="e">
        <f ca="1">IF(E322="","",SUMIFS('Loan EMI Calculator'!$G$32:$G$402,'Loan EMI Calculator'!$C$32:$C$402,"&gt;="&amp;DATE(E322,1,1),'Loan EMI Calculator'!$C$32:$C$402,"&lt;="&amp;DATE(E322,12,31)))</f>
        <v>#N/A</v>
      </c>
      <c r="I322" s="14" t="e">
        <f t="shared" ca="1" si="9"/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>
      <c r="A323" s="7"/>
      <c r="B323" s="7"/>
      <c r="C323" s="7"/>
      <c r="D323" s="7"/>
      <c r="E323" s="10" t="e">
        <f t="shared" ca="1" si="8"/>
        <v>#N/A</v>
      </c>
      <c r="F323" s="14" t="e">
        <f ca="1">IF(E323="","",SUMIFS('Loan EMI Calculator'!$E$32:$E$402,'Loan EMI Calculator'!$C$32:$C$402,"&gt;="&amp;DATE(E323,1,1),'Loan EMI Calculator'!$C$32:$C$402,"&lt;="&amp;DATE(E323,12,31)))</f>
        <v>#N/A</v>
      </c>
      <c r="G323" s="14" t="e">
        <f ca="1">IF(E323="","",SUMIFS('Loan EMI Calculator'!$F$32:$F$402,'Loan EMI Calculator'!$C$32:$C$402,"&gt;="&amp;DATE(E323,1,1),'Loan EMI Calculator'!$C$32:$C$402,"&lt;="&amp;DATE(E323,12,31)))</f>
        <v>#N/A</v>
      </c>
      <c r="H323" s="14" t="e">
        <f ca="1">IF(E323="","",SUMIFS('Loan EMI Calculator'!$G$32:$G$402,'Loan EMI Calculator'!$C$32:$C$402,"&gt;="&amp;DATE(E323,1,1),'Loan EMI Calculator'!$C$32:$C$402,"&lt;="&amp;DATE(E323,12,31)))</f>
        <v>#N/A</v>
      </c>
      <c r="I323" s="14" t="e">
        <f t="shared" ca="1" si="9"/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>
      <c r="A324" s="7"/>
      <c r="B324" s="7"/>
      <c r="C324" s="7"/>
      <c r="D324" s="7"/>
      <c r="E324" s="10" t="e">
        <f t="shared" ref="E324:E387" ca="1" si="10">IF(E323&lt;YEAR($B$9),E323+1,NA())</f>
        <v>#N/A</v>
      </c>
      <c r="F324" s="14" t="e">
        <f ca="1">IF(E324="","",SUMIFS('Loan EMI Calculator'!$E$32:$E$402,'Loan EMI Calculator'!$C$32:$C$402,"&gt;="&amp;DATE(E324,1,1),'Loan EMI Calculator'!$C$32:$C$402,"&lt;="&amp;DATE(E324,12,31)))</f>
        <v>#N/A</v>
      </c>
      <c r="G324" s="14" t="e">
        <f ca="1">IF(E324="","",SUMIFS('Loan EMI Calculator'!$F$32:$F$402,'Loan EMI Calculator'!$C$32:$C$402,"&gt;="&amp;DATE(E324,1,1),'Loan EMI Calculator'!$C$32:$C$402,"&lt;="&amp;DATE(E324,12,31)))</f>
        <v>#N/A</v>
      </c>
      <c r="H324" s="14" t="e">
        <f ca="1">IF(E324="","",SUMIFS('Loan EMI Calculator'!$G$32:$G$402,'Loan EMI Calculator'!$C$32:$C$402,"&gt;="&amp;DATE(E324,1,1),'Loan EMI Calculator'!$C$32:$C$402,"&lt;="&amp;DATE(E324,12,31)))</f>
        <v>#N/A</v>
      </c>
      <c r="I324" s="14" t="e">
        <f t="shared" ref="I324:I387" ca="1" si="11">IF(E324="","",IF(ROUND(I323,0)-ROUND((F324+H324),0)=0,0,I323-(F324+H324)))</f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>
      <c r="A325" s="7"/>
      <c r="B325" s="7"/>
      <c r="C325" s="7"/>
      <c r="D325" s="7"/>
      <c r="E325" s="10" t="e">
        <f t="shared" ca="1" si="10"/>
        <v>#N/A</v>
      </c>
      <c r="F325" s="14" t="e">
        <f ca="1">IF(E325="","",SUMIFS('Loan EMI Calculator'!$E$32:$E$402,'Loan EMI Calculator'!$C$32:$C$402,"&gt;="&amp;DATE(E325,1,1),'Loan EMI Calculator'!$C$32:$C$402,"&lt;="&amp;DATE(E325,12,31)))</f>
        <v>#N/A</v>
      </c>
      <c r="G325" s="14" t="e">
        <f ca="1">IF(E325="","",SUMIFS('Loan EMI Calculator'!$F$32:$F$402,'Loan EMI Calculator'!$C$32:$C$402,"&gt;="&amp;DATE(E325,1,1),'Loan EMI Calculator'!$C$32:$C$402,"&lt;="&amp;DATE(E325,12,31)))</f>
        <v>#N/A</v>
      </c>
      <c r="H325" s="14" t="e">
        <f ca="1">IF(E325="","",SUMIFS('Loan EMI Calculator'!$G$32:$G$402,'Loan EMI Calculator'!$C$32:$C$402,"&gt;="&amp;DATE(E325,1,1),'Loan EMI Calculator'!$C$32:$C$402,"&lt;="&amp;DATE(E325,12,31)))</f>
        <v>#N/A</v>
      </c>
      <c r="I325" s="14" t="e">
        <f t="shared" ca="1" si="11"/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>
      <c r="A326" s="7"/>
      <c r="B326" s="7"/>
      <c r="C326" s="7"/>
      <c r="D326" s="7"/>
      <c r="E326" s="10" t="e">
        <f t="shared" ca="1" si="10"/>
        <v>#N/A</v>
      </c>
      <c r="F326" s="14" t="e">
        <f ca="1">IF(E326="","",SUMIFS('Loan EMI Calculator'!$E$32:$E$402,'Loan EMI Calculator'!$C$32:$C$402,"&gt;="&amp;DATE(E326,1,1),'Loan EMI Calculator'!$C$32:$C$402,"&lt;="&amp;DATE(E326,12,31)))</f>
        <v>#N/A</v>
      </c>
      <c r="G326" s="14" t="e">
        <f ca="1">IF(E326="","",SUMIFS('Loan EMI Calculator'!$F$32:$F$402,'Loan EMI Calculator'!$C$32:$C$402,"&gt;="&amp;DATE(E326,1,1),'Loan EMI Calculator'!$C$32:$C$402,"&lt;="&amp;DATE(E326,12,31)))</f>
        <v>#N/A</v>
      </c>
      <c r="H326" s="14" t="e">
        <f ca="1">IF(E326="","",SUMIFS('Loan EMI Calculator'!$G$32:$G$402,'Loan EMI Calculator'!$C$32:$C$402,"&gt;="&amp;DATE(E326,1,1),'Loan EMI Calculator'!$C$32:$C$402,"&lt;="&amp;DATE(E326,12,31)))</f>
        <v>#N/A</v>
      </c>
      <c r="I326" s="14" t="e">
        <f t="shared" ca="1" si="11"/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>
      <c r="A327" s="7"/>
      <c r="B327" s="7"/>
      <c r="C327" s="7"/>
      <c r="D327" s="7"/>
      <c r="E327" s="10" t="e">
        <f t="shared" ca="1" si="10"/>
        <v>#N/A</v>
      </c>
      <c r="F327" s="14" t="e">
        <f ca="1">IF(E327="","",SUMIFS('Loan EMI Calculator'!$E$32:$E$402,'Loan EMI Calculator'!$C$32:$C$402,"&gt;="&amp;DATE(E327,1,1),'Loan EMI Calculator'!$C$32:$C$402,"&lt;="&amp;DATE(E327,12,31)))</f>
        <v>#N/A</v>
      </c>
      <c r="G327" s="14" t="e">
        <f ca="1">IF(E327="","",SUMIFS('Loan EMI Calculator'!$F$32:$F$402,'Loan EMI Calculator'!$C$32:$C$402,"&gt;="&amp;DATE(E327,1,1),'Loan EMI Calculator'!$C$32:$C$402,"&lt;="&amp;DATE(E327,12,31)))</f>
        <v>#N/A</v>
      </c>
      <c r="H327" s="14" t="e">
        <f ca="1">IF(E327="","",SUMIFS('Loan EMI Calculator'!$G$32:$G$402,'Loan EMI Calculator'!$C$32:$C$402,"&gt;="&amp;DATE(E327,1,1),'Loan EMI Calculator'!$C$32:$C$402,"&lt;="&amp;DATE(E327,12,31)))</f>
        <v>#N/A</v>
      </c>
      <c r="I327" s="14" t="e">
        <f t="shared" ca="1" si="11"/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>
      <c r="A328" s="7"/>
      <c r="B328" s="7"/>
      <c r="C328" s="7"/>
      <c r="D328" s="7"/>
      <c r="E328" s="10" t="e">
        <f t="shared" ca="1" si="10"/>
        <v>#N/A</v>
      </c>
      <c r="F328" s="14" t="e">
        <f ca="1">IF(E328="","",SUMIFS('Loan EMI Calculator'!$E$32:$E$402,'Loan EMI Calculator'!$C$32:$C$402,"&gt;="&amp;DATE(E328,1,1),'Loan EMI Calculator'!$C$32:$C$402,"&lt;="&amp;DATE(E328,12,31)))</f>
        <v>#N/A</v>
      </c>
      <c r="G328" s="14" t="e">
        <f ca="1">IF(E328="","",SUMIFS('Loan EMI Calculator'!$F$32:$F$402,'Loan EMI Calculator'!$C$32:$C$402,"&gt;="&amp;DATE(E328,1,1),'Loan EMI Calculator'!$C$32:$C$402,"&lt;="&amp;DATE(E328,12,31)))</f>
        <v>#N/A</v>
      </c>
      <c r="H328" s="14" t="e">
        <f ca="1">IF(E328="","",SUMIFS('Loan EMI Calculator'!$G$32:$G$402,'Loan EMI Calculator'!$C$32:$C$402,"&gt;="&amp;DATE(E328,1,1),'Loan EMI Calculator'!$C$32:$C$402,"&lt;="&amp;DATE(E328,12,31)))</f>
        <v>#N/A</v>
      </c>
      <c r="I328" s="14" t="e">
        <f t="shared" ca="1" si="11"/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>
      <c r="A329" s="7"/>
      <c r="B329" s="7"/>
      <c r="C329" s="7"/>
      <c r="D329" s="7"/>
      <c r="E329" s="10" t="e">
        <f t="shared" ca="1" si="10"/>
        <v>#N/A</v>
      </c>
      <c r="F329" s="14" t="e">
        <f ca="1">IF(E329="","",SUMIFS('Loan EMI Calculator'!$E$32:$E$402,'Loan EMI Calculator'!$C$32:$C$402,"&gt;="&amp;DATE(E329,1,1),'Loan EMI Calculator'!$C$32:$C$402,"&lt;="&amp;DATE(E329,12,31)))</f>
        <v>#N/A</v>
      </c>
      <c r="G329" s="14" t="e">
        <f ca="1">IF(E329="","",SUMIFS('Loan EMI Calculator'!$F$32:$F$402,'Loan EMI Calculator'!$C$32:$C$402,"&gt;="&amp;DATE(E329,1,1),'Loan EMI Calculator'!$C$32:$C$402,"&lt;="&amp;DATE(E329,12,31)))</f>
        <v>#N/A</v>
      </c>
      <c r="H329" s="14" t="e">
        <f ca="1">IF(E329="","",SUMIFS('Loan EMI Calculator'!$G$32:$G$402,'Loan EMI Calculator'!$C$32:$C$402,"&gt;="&amp;DATE(E329,1,1),'Loan EMI Calculator'!$C$32:$C$402,"&lt;="&amp;DATE(E329,12,31)))</f>
        <v>#N/A</v>
      </c>
      <c r="I329" s="14" t="e">
        <f t="shared" ca="1" si="11"/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>
      <c r="A330" s="7"/>
      <c r="B330" s="7"/>
      <c r="C330" s="7"/>
      <c r="D330" s="7"/>
      <c r="E330" s="10" t="e">
        <f t="shared" ca="1" si="10"/>
        <v>#N/A</v>
      </c>
      <c r="F330" s="14" t="e">
        <f ca="1">IF(E330="","",SUMIFS('Loan EMI Calculator'!$E$32:$E$402,'Loan EMI Calculator'!$C$32:$C$402,"&gt;="&amp;DATE(E330,1,1),'Loan EMI Calculator'!$C$32:$C$402,"&lt;="&amp;DATE(E330,12,31)))</f>
        <v>#N/A</v>
      </c>
      <c r="G330" s="14" t="e">
        <f ca="1">IF(E330="","",SUMIFS('Loan EMI Calculator'!$F$32:$F$402,'Loan EMI Calculator'!$C$32:$C$402,"&gt;="&amp;DATE(E330,1,1),'Loan EMI Calculator'!$C$32:$C$402,"&lt;="&amp;DATE(E330,12,31)))</f>
        <v>#N/A</v>
      </c>
      <c r="H330" s="14" t="e">
        <f ca="1">IF(E330="","",SUMIFS('Loan EMI Calculator'!$G$32:$G$402,'Loan EMI Calculator'!$C$32:$C$402,"&gt;="&amp;DATE(E330,1,1),'Loan EMI Calculator'!$C$32:$C$402,"&lt;="&amp;DATE(E330,12,31)))</f>
        <v>#N/A</v>
      </c>
      <c r="I330" s="14" t="e">
        <f t="shared" ca="1" si="11"/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>
      <c r="A331" s="7"/>
      <c r="B331" s="7"/>
      <c r="C331" s="7"/>
      <c r="D331" s="7"/>
      <c r="E331" s="10" t="e">
        <f t="shared" ca="1" si="10"/>
        <v>#N/A</v>
      </c>
      <c r="F331" s="14" t="e">
        <f ca="1">IF(E331="","",SUMIFS('Loan EMI Calculator'!$E$32:$E$402,'Loan EMI Calculator'!$C$32:$C$402,"&gt;="&amp;DATE(E331,1,1),'Loan EMI Calculator'!$C$32:$C$402,"&lt;="&amp;DATE(E331,12,31)))</f>
        <v>#N/A</v>
      </c>
      <c r="G331" s="14" t="e">
        <f ca="1">IF(E331="","",SUMIFS('Loan EMI Calculator'!$F$32:$F$402,'Loan EMI Calculator'!$C$32:$C$402,"&gt;="&amp;DATE(E331,1,1),'Loan EMI Calculator'!$C$32:$C$402,"&lt;="&amp;DATE(E331,12,31)))</f>
        <v>#N/A</v>
      </c>
      <c r="H331" s="14" t="e">
        <f ca="1">IF(E331="","",SUMIFS('Loan EMI Calculator'!$G$32:$G$402,'Loan EMI Calculator'!$C$32:$C$402,"&gt;="&amp;DATE(E331,1,1),'Loan EMI Calculator'!$C$32:$C$402,"&lt;="&amp;DATE(E331,12,31)))</f>
        <v>#N/A</v>
      </c>
      <c r="I331" s="14" t="e">
        <f t="shared" ca="1" si="11"/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>
      <c r="A332" s="7"/>
      <c r="B332" s="7"/>
      <c r="C332" s="7"/>
      <c r="D332" s="7"/>
      <c r="E332" s="10" t="e">
        <f t="shared" ca="1" si="10"/>
        <v>#N/A</v>
      </c>
      <c r="F332" s="14" t="e">
        <f ca="1">IF(E332="","",SUMIFS('Loan EMI Calculator'!$E$32:$E$402,'Loan EMI Calculator'!$C$32:$C$402,"&gt;="&amp;DATE(E332,1,1),'Loan EMI Calculator'!$C$32:$C$402,"&lt;="&amp;DATE(E332,12,31)))</f>
        <v>#N/A</v>
      </c>
      <c r="G332" s="14" t="e">
        <f ca="1">IF(E332="","",SUMIFS('Loan EMI Calculator'!$F$32:$F$402,'Loan EMI Calculator'!$C$32:$C$402,"&gt;="&amp;DATE(E332,1,1),'Loan EMI Calculator'!$C$32:$C$402,"&lt;="&amp;DATE(E332,12,31)))</f>
        <v>#N/A</v>
      </c>
      <c r="H332" s="14" t="e">
        <f ca="1">IF(E332="","",SUMIFS('Loan EMI Calculator'!$G$32:$G$402,'Loan EMI Calculator'!$C$32:$C$402,"&gt;="&amp;DATE(E332,1,1),'Loan EMI Calculator'!$C$32:$C$402,"&lt;="&amp;DATE(E332,12,31)))</f>
        <v>#N/A</v>
      </c>
      <c r="I332" s="14" t="e">
        <f t="shared" ca="1" si="11"/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>
      <c r="A333" s="7"/>
      <c r="B333" s="7"/>
      <c r="C333" s="7"/>
      <c r="D333" s="7"/>
      <c r="E333" s="10" t="e">
        <f t="shared" ca="1" si="10"/>
        <v>#N/A</v>
      </c>
      <c r="F333" s="14" t="e">
        <f ca="1">IF(E333="","",SUMIFS('Loan EMI Calculator'!$E$32:$E$402,'Loan EMI Calculator'!$C$32:$C$402,"&gt;="&amp;DATE(E333,1,1),'Loan EMI Calculator'!$C$32:$C$402,"&lt;="&amp;DATE(E333,12,31)))</f>
        <v>#N/A</v>
      </c>
      <c r="G333" s="14" t="e">
        <f ca="1">IF(E333="","",SUMIFS('Loan EMI Calculator'!$F$32:$F$402,'Loan EMI Calculator'!$C$32:$C$402,"&gt;="&amp;DATE(E333,1,1),'Loan EMI Calculator'!$C$32:$C$402,"&lt;="&amp;DATE(E333,12,31)))</f>
        <v>#N/A</v>
      </c>
      <c r="H333" s="14" t="e">
        <f ca="1">IF(E333="","",SUMIFS('Loan EMI Calculator'!$G$32:$G$402,'Loan EMI Calculator'!$C$32:$C$402,"&gt;="&amp;DATE(E333,1,1),'Loan EMI Calculator'!$C$32:$C$402,"&lt;="&amp;DATE(E333,12,31)))</f>
        <v>#N/A</v>
      </c>
      <c r="I333" s="14" t="e">
        <f t="shared" ca="1" si="11"/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>
      <c r="A334" s="7"/>
      <c r="B334" s="7"/>
      <c r="C334" s="7"/>
      <c r="D334" s="7"/>
      <c r="E334" s="10" t="e">
        <f t="shared" ca="1" si="10"/>
        <v>#N/A</v>
      </c>
      <c r="F334" s="14" t="e">
        <f ca="1">IF(E334="","",SUMIFS('Loan EMI Calculator'!$E$32:$E$402,'Loan EMI Calculator'!$C$32:$C$402,"&gt;="&amp;DATE(E334,1,1),'Loan EMI Calculator'!$C$32:$C$402,"&lt;="&amp;DATE(E334,12,31)))</f>
        <v>#N/A</v>
      </c>
      <c r="G334" s="14" t="e">
        <f ca="1">IF(E334="","",SUMIFS('Loan EMI Calculator'!$F$32:$F$402,'Loan EMI Calculator'!$C$32:$C$402,"&gt;="&amp;DATE(E334,1,1),'Loan EMI Calculator'!$C$32:$C$402,"&lt;="&amp;DATE(E334,12,31)))</f>
        <v>#N/A</v>
      </c>
      <c r="H334" s="14" t="e">
        <f ca="1">IF(E334="","",SUMIFS('Loan EMI Calculator'!$G$32:$G$402,'Loan EMI Calculator'!$C$32:$C$402,"&gt;="&amp;DATE(E334,1,1),'Loan EMI Calculator'!$C$32:$C$402,"&lt;="&amp;DATE(E334,12,31)))</f>
        <v>#N/A</v>
      </c>
      <c r="I334" s="14" t="e">
        <f t="shared" ca="1" si="11"/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>
      <c r="A335" s="7"/>
      <c r="B335" s="7"/>
      <c r="C335" s="7"/>
      <c r="D335" s="7"/>
      <c r="E335" s="10" t="e">
        <f t="shared" ca="1" si="10"/>
        <v>#N/A</v>
      </c>
      <c r="F335" s="14" t="e">
        <f ca="1">IF(E335="","",SUMIFS('Loan EMI Calculator'!$E$32:$E$402,'Loan EMI Calculator'!$C$32:$C$402,"&gt;="&amp;DATE(E335,1,1),'Loan EMI Calculator'!$C$32:$C$402,"&lt;="&amp;DATE(E335,12,31)))</f>
        <v>#N/A</v>
      </c>
      <c r="G335" s="14" t="e">
        <f ca="1">IF(E335="","",SUMIFS('Loan EMI Calculator'!$F$32:$F$402,'Loan EMI Calculator'!$C$32:$C$402,"&gt;="&amp;DATE(E335,1,1),'Loan EMI Calculator'!$C$32:$C$402,"&lt;="&amp;DATE(E335,12,31)))</f>
        <v>#N/A</v>
      </c>
      <c r="H335" s="14" t="e">
        <f ca="1">IF(E335="","",SUMIFS('Loan EMI Calculator'!$G$32:$G$402,'Loan EMI Calculator'!$C$32:$C$402,"&gt;="&amp;DATE(E335,1,1),'Loan EMI Calculator'!$C$32:$C$402,"&lt;="&amp;DATE(E335,12,31)))</f>
        <v>#N/A</v>
      </c>
      <c r="I335" s="14" t="e">
        <f t="shared" ca="1" si="11"/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>
      <c r="A336" s="7"/>
      <c r="B336" s="7"/>
      <c r="C336" s="7"/>
      <c r="D336" s="7"/>
      <c r="E336" s="10" t="e">
        <f t="shared" ca="1" si="10"/>
        <v>#N/A</v>
      </c>
      <c r="F336" s="14" t="e">
        <f ca="1">IF(E336="","",SUMIFS('Loan EMI Calculator'!$E$32:$E$402,'Loan EMI Calculator'!$C$32:$C$402,"&gt;="&amp;DATE(E336,1,1),'Loan EMI Calculator'!$C$32:$C$402,"&lt;="&amp;DATE(E336,12,31)))</f>
        <v>#N/A</v>
      </c>
      <c r="G336" s="14" t="e">
        <f ca="1">IF(E336="","",SUMIFS('Loan EMI Calculator'!$F$32:$F$402,'Loan EMI Calculator'!$C$32:$C$402,"&gt;="&amp;DATE(E336,1,1),'Loan EMI Calculator'!$C$32:$C$402,"&lt;="&amp;DATE(E336,12,31)))</f>
        <v>#N/A</v>
      </c>
      <c r="H336" s="14" t="e">
        <f ca="1">IF(E336="","",SUMIFS('Loan EMI Calculator'!$G$32:$G$402,'Loan EMI Calculator'!$C$32:$C$402,"&gt;="&amp;DATE(E336,1,1),'Loan EMI Calculator'!$C$32:$C$402,"&lt;="&amp;DATE(E336,12,31)))</f>
        <v>#N/A</v>
      </c>
      <c r="I336" s="14" t="e">
        <f t="shared" ca="1" si="11"/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>
      <c r="A337" s="7"/>
      <c r="B337" s="7"/>
      <c r="C337" s="7"/>
      <c r="D337" s="7"/>
      <c r="E337" s="10" t="e">
        <f t="shared" ca="1" si="10"/>
        <v>#N/A</v>
      </c>
      <c r="F337" s="14" t="e">
        <f ca="1">IF(E337="","",SUMIFS('Loan EMI Calculator'!$E$32:$E$402,'Loan EMI Calculator'!$C$32:$C$402,"&gt;="&amp;DATE(E337,1,1),'Loan EMI Calculator'!$C$32:$C$402,"&lt;="&amp;DATE(E337,12,31)))</f>
        <v>#N/A</v>
      </c>
      <c r="G337" s="14" t="e">
        <f ca="1">IF(E337="","",SUMIFS('Loan EMI Calculator'!$F$32:$F$402,'Loan EMI Calculator'!$C$32:$C$402,"&gt;="&amp;DATE(E337,1,1),'Loan EMI Calculator'!$C$32:$C$402,"&lt;="&amp;DATE(E337,12,31)))</f>
        <v>#N/A</v>
      </c>
      <c r="H337" s="14" t="e">
        <f ca="1">IF(E337="","",SUMIFS('Loan EMI Calculator'!$G$32:$G$402,'Loan EMI Calculator'!$C$32:$C$402,"&gt;="&amp;DATE(E337,1,1),'Loan EMI Calculator'!$C$32:$C$402,"&lt;="&amp;DATE(E337,12,31)))</f>
        <v>#N/A</v>
      </c>
      <c r="I337" s="14" t="e">
        <f t="shared" ca="1" si="11"/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>
      <c r="A338" s="7"/>
      <c r="B338" s="7"/>
      <c r="C338" s="7"/>
      <c r="D338" s="7"/>
      <c r="E338" s="10" t="e">
        <f t="shared" ca="1" si="10"/>
        <v>#N/A</v>
      </c>
      <c r="F338" s="14" t="e">
        <f ca="1">IF(E338="","",SUMIFS('Loan EMI Calculator'!$E$32:$E$402,'Loan EMI Calculator'!$C$32:$C$402,"&gt;="&amp;DATE(E338,1,1),'Loan EMI Calculator'!$C$32:$C$402,"&lt;="&amp;DATE(E338,12,31)))</f>
        <v>#N/A</v>
      </c>
      <c r="G338" s="14" t="e">
        <f ca="1">IF(E338="","",SUMIFS('Loan EMI Calculator'!$F$32:$F$402,'Loan EMI Calculator'!$C$32:$C$402,"&gt;="&amp;DATE(E338,1,1),'Loan EMI Calculator'!$C$32:$C$402,"&lt;="&amp;DATE(E338,12,31)))</f>
        <v>#N/A</v>
      </c>
      <c r="H338" s="14" t="e">
        <f ca="1">IF(E338="","",SUMIFS('Loan EMI Calculator'!$G$32:$G$402,'Loan EMI Calculator'!$C$32:$C$402,"&gt;="&amp;DATE(E338,1,1),'Loan EMI Calculator'!$C$32:$C$402,"&lt;="&amp;DATE(E338,12,31)))</f>
        <v>#N/A</v>
      </c>
      <c r="I338" s="14" t="e">
        <f t="shared" ca="1" si="11"/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>
      <c r="A339" s="7"/>
      <c r="B339" s="7"/>
      <c r="C339" s="7"/>
      <c r="D339" s="7"/>
      <c r="E339" s="10" t="e">
        <f t="shared" ca="1" si="10"/>
        <v>#N/A</v>
      </c>
      <c r="F339" s="14" t="e">
        <f ca="1">IF(E339="","",SUMIFS('Loan EMI Calculator'!$E$32:$E$402,'Loan EMI Calculator'!$C$32:$C$402,"&gt;="&amp;DATE(E339,1,1),'Loan EMI Calculator'!$C$32:$C$402,"&lt;="&amp;DATE(E339,12,31)))</f>
        <v>#N/A</v>
      </c>
      <c r="G339" s="14" t="e">
        <f ca="1">IF(E339="","",SUMIFS('Loan EMI Calculator'!$F$32:$F$402,'Loan EMI Calculator'!$C$32:$C$402,"&gt;="&amp;DATE(E339,1,1),'Loan EMI Calculator'!$C$32:$C$402,"&lt;="&amp;DATE(E339,12,31)))</f>
        <v>#N/A</v>
      </c>
      <c r="H339" s="14" t="e">
        <f ca="1">IF(E339="","",SUMIFS('Loan EMI Calculator'!$G$32:$G$402,'Loan EMI Calculator'!$C$32:$C$402,"&gt;="&amp;DATE(E339,1,1),'Loan EMI Calculator'!$C$32:$C$402,"&lt;="&amp;DATE(E339,12,31)))</f>
        <v>#N/A</v>
      </c>
      <c r="I339" s="14" t="e">
        <f t="shared" ca="1" si="11"/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>
      <c r="A340" s="7"/>
      <c r="B340" s="7"/>
      <c r="C340" s="7"/>
      <c r="D340" s="7"/>
      <c r="E340" s="10" t="e">
        <f t="shared" ca="1" si="10"/>
        <v>#N/A</v>
      </c>
      <c r="F340" s="14" t="e">
        <f ca="1">IF(E340="","",SUMIFS('Loan EMI Calculator'!$E$32:$E$402,'Loan EMI Calculator'!$C$32:$C$402,"&gt;="&amp;DATE(E340,1,1),'Loan EMI Calculator'!$C$32:$C$402,"&lt;="&amp;DATE(E340,12,31)))</f>
        <v>#N/A</v>
      </c>
      <c r="G340" s="14" t="e">
        <f ca="1">IF(E340="","",SUMIFS('Loan EMI Calculator'!$F$32:$F$402,'Loan EMI Calculator'!$C$32:$C$402,"&gt;="&amp;DATE(E340,1,1),'Loan EMI Calculator'!$C$32:$C$402,"&lt;="&amp;DATE(E340,12,31)))</f>
        <v>#N/A</v>
      </c>
      <c r="H340" s="14" t="e">
        <f ca="1">IF(E340="","",SUMIFS('Loan EMI Calculator'!$G$32:$G$402,'Loan EMI Calculator'!$C$32:$C$402,"&gt;="&amp;DATE(E340,1,1),'Loan EMI Calculator'!$C$32:$C$402,"&lt;="&amp;DATE(E340,12,31)))</f>
        <v>#N/A</v>
      </c>
      <c r="I340" s="14" t="e">
        <f t="shared" ca="1" si="11"/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>
      <c r="A341" s="7"/>
      <c r="B341" s="7"/>
      <c r="C341" s="7"/>
      <c r="D341" s="7"/>
      <c r="E341" s="10" t="e">
        <f t="shared" ca="1" si="10"/>
        <v>#N/A</v>
      </c>
      <c r="F341" s="14" t="e">
        <f ca="1">IF(E341="","",SUMIFS('Loan EMI Calculator'!$E$32:$E$402,'Loan EMI Calculator'!$C$32:$C$402,"&gt;="&amp;DATE(E341,1,1),'Loan EMI Calculator'!$C$32:$C$402,"&lt;="&amp;DATE(E341,12,31)))</f>
        <v>#N/A</v>
      </c>
      <c r="G341" s="14" t="e">
        <f ca="1">IF(E341="","",SUMIFS('Loan EMI Calculator'!$F$32:$F$402,'Loan EMI Calculator'!$C$32:$C$402,"&gt;="&amp;DATE(E341,1,1),'Loan EMI Calculator'!$C$32:$C$402,"&lt;="&amp;DATE(E341,12,31)))</f>
        <v>#N/A</v>
      </c>
      <c r="H341" s="14" t="e">
        <f ca="1">IF(E341="","",SUMIFS('Loan EMI Calculator'!$G$32:$G$402,'Loan EMI Calculator'!$C$32:$C$402,"&gt;="&amp;DATE(E341,1,1),'Loan EMI Calculator'!$C$32:$C$402,"&lt;="&amp;DATE(E341,12,31)))</f>
        <v>#N/A</v>
      </c>
      <c r="I341" s="14" t="e">
        <f t="shared" ca="1" si="11"/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>
      <c r="A342" s="7"/>
      <c r="B342" s="7"/>
      <c r="C342" s="7"/>
      <c r="D342" s="7"/>
      <c r="E342" s="10" t="e">
        <f t="shared" ca="1" si="10"/>
        <v>#N/A</v>
      </c>
      <c r="F342" s="14" t="e">
        <f ca="1">IF(E342="","",SUMIFS('Loan EMI Calculator'!$E$32:$E$402,'Loan EMI Calculator'!$C$32:$C$402,"&gt;="&amp;DATE(E342,1,1),'Loan EMI Calculator'!$C$32:$C$402,"&lt;="&amp;DATE(E342,12,31)))</f>
        <v>#N/A</v>
      </c>
      <c r="G342" s="14" t="e">
        <f ca="1">IF(E342="","",SUMIFS('Loan EMI Calculator'!$F$32:$F$402,'Loan EMI Calculator'!$C$32:$C$402,"&gt;="&amp;DATE(E342,1,1),'Loan EMI Calculator'!$C$32:$C$402,"&lt;="&amp;DATE(E342,12,31)))</f>
        <v>#N/A</v>
      </c>
      <c r="H342" s="14" t="e">
        <f ca="1">IF(E342="","",SUMIFS('Loan EMI Calculator'!$G$32:$G$402,'Loan EMI Calculator'!$C$32:$C$402,"&gt;="&amp;DATE(E342,1,1),'Loan EMI Calculator'!$C$32:$C$402,"&lt;="&amp;DATE(E342,12,31)))</f>
        <v>#N/A</v>
      </c>
      <c r="I342" s="14" t="e">
        <f t="shared" ca="1" si="11"/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>
      <c r="A343" s="7"/>
      <c r="B343" s="7"/>
      <c r="C343" s="7"/>
      <c r="D343" s="7"/>
      <c r="E343" s="10" t="e">
        <f t="shared" ca="1" si="10"/>
        <v>#N/A</v>
      </c>
      <c r="F343" s="14" t="e">
        <f ca="1">IF(E343="","",SUMIFS('Loan EMI Calculator'!$E$32:$E$402,'Loan EMI Calculator'!$C$32:$C$402,"&gt;="&amp;DATE(E343,1,1),'Loan EMI Calculator'!$C$32:$C$402,"&lt;="&amp;DATE(E343,12,31)))</f>
        <v>#N/A</v>
      </c>
      <c r="G343" s="14" t="e">
        <f ca="1">IF(E343="","",SUMIFS('Loan EMI Calculator'!$F$32:$F$402,'Loan EMI Calculator'!$C$32:$C$402,"&gt;="&amp;DATE(E343,1,1),'Loan EMI Calculator'!$C$32:$C$402,"&lt;="&amp;DATE(E343,12,31)))</f>
        <v>#N/A</v>
      </c>
      <c r="H343" s="14" t="e">
        <f ca="1">IF(E343="","",SUMIFS('Loan EMI Calculator'!$G$32:$G$402,'Loan EMI Calculator'!$C$32:$C$402,"&gt;="&amp;DATE(E343,1,1),'Loan EMI Calculator'!$C$32:$C$402,"&lt;="&amp;DATE(E343,12,31)))</f>
        <v>#N/A</v>
      </c>
      <c r="I343" s="14" t="e">
        <f t="shared" ca="1" si="11"/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>
      <c r="A344" s="7"/>
      <c r="B344" s="7"/>
      <c r="C344" s="7"/>
      <c r="D344" s="7"/>
      <c r="E344" s="10" t="e">
        <f t="shared" ca="1" si="10"/>
        <v>#N/A</v>
      </c>
      <c r="F344" s="14" t="e">
        <f ca="1">IF(E344="","",SUMIFS('Loan EMI Calculator'!$E$32:$E$402,'Loan EMI Calculator'!$C$32:$C$402,"&gt;="&amp;DATE(E344,1,1),'Loan EMI Calculator'!$C$32:$C$402,"&lt;="&amp;DATE(E344,12,31)))</f>
        <v>#N/A</v>
      </c>
      <c r="G344" s="14" t="e">
        <f ca="1">IF(E344="","",SUMIFS('Loan EMI Calculator'!$F$32:$F$402,'Loan EMI Calculator'!$C$32:$C$402,"&gt;="&amp;DATE(E344,1,1),'Loan EMI Calculator'!$C$32:$C$402,"&lt;="&amp;DATE(E344,12,31)))</f>
        <v>#N/A</v>
      </c>
      <c r="H344" s="14" t="e">
        <f ca="1">IF(E344="","",SUMIFS('Loan EMI Calculator'!$G$32:$G$402,'Loan EMI Calculator'!$C$32:$C$402,"&gt;="&amp;DATE(E344,1,1),'Loan EMI Calculator'!$C$32:$C$402,"&lt;="&amp;DATE(E344,12,31)))</f>
        <v>#N/A</v>
      </c>
      <c r="I344" s="14" t="e">
        <f t="shared" ca="1" si="11"/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>
      <c r="A345" s="7"/>
      <c r="B345" s="7"/>
      <c r="C345" s="7"/>
      <c r="D345" s="7"/>
      <c r="E345" s="10" t="e">
        <f t="shared" ca="1" si="10"/>
        <v>#N/A</v>
      </c>
      <c r="F345" s="14" t="e">
        <f ca="1">IF(E345="","",SUMIFS('Loan EMI Calculator'!$E$32:$E$402,'Loan EMI Calculator'!$C$32:$C$402,"&gt;="&amp;DATE(E345,1,1),'Loan EMI Calculator'!$C$32:$C$402,"&lt;="&amp;DATE(E345,12,31)))</f>
        <v>#N/A</v>
      </c>
      <c r="G345" s="14" t="e">
        <f ca="1">IF(E345="","",SUMIFS('Loan EMI Calculator'!$F$32:$F$402,'Loan EMI Calculator'!$C$32:$C$402,"&gt;="&amp;DATE(E345,1,1),'Loan EMI Calculator'!$C$32:$C$402,"&lt;="&amp;DATE(E345,12,31)))</f>
        <v>#N/A</v>
      </c>
      <c r="H345" s="14" t="e">
        <f ca="1">IF(E345="","",SUMIFS('Loan EMI Calculator'!$G$32:$G$402,'Loan EMI Calculator'!$C$32:$C$402,"&gt;="&amp;DATE(E345,1,1),'Loan EMI Calculator'!$C$32:$C$402,"&lt;="&amp;DATE(E345,12,31)))</f>
        <v>#N/A</v>
      </c>
      <c r="I345" s="14" t="e">
        <f t="shared" ca="1" si="11"/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>
      <c r="A346" s="7"/>
      <c r="B346" s="7"/>
      <c r="C346" s="7"/>
      <c r="D346" s="7"/>
      <c r="E346" s="10" t="e">
        <f t="shared" ca="1" si="10"/>
        <v>#N/A</v>
      </c>
      <c r="F346" s="14" t="e">
        <f ca="1">IF(E346="","",SUMIFS('Loan EMI Calculator'!$E$32:$E$402,'Loan EMI Calculator'!$C$32:$C$402,"&gt;="&amp;DATE(E346,1,1),'Loan EMI Calculator'!$C$32:$C$402,"&lt;="&amp;DATE(E346,12,31)))</f>
        <v>#N/A</v>
      </c>
      <c r="G346" s="14" t="e">
        <f ca="1">IF(E346="","",SUMIFS('Loan EMI Calculator'!$F$32:$F$402,'Loan EMI Calculator'!$C$32:$C$402,"&gt;="&amp;DATE(E346,1,1),'Loan EMI Calculator'!$C$32:$C$402,"&lt;="&amp;DATE(E346,12,31)))</f>
        <v>#N/A</v>
      </c>
      <c r="H346" s="14" t="e">
        <f ca="1">IF(E346="","",SUMIFS('Loan EMI Calculator'!$G$32:$G$402,'Loan EMI Calculator'!$C$32:$C$402,"&gt;="&amp;DATE(E346,1,1),'Loan EMI Calculator'!$C$32:$C$402,"&lt;="&amp;DATE(E346,12,31)))</f>
        <v>#N/A</v>
      </c>
      <c r="I346" s="14" t="e">
        <f t="shared" ca="1" si="11"/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>
      <c r="A347" s="7"/>
      <c r="B347" s="7"/>
      <c r="C347" s="7"/>
      <c r="D347" s="7"/>
      <c r="E347" s="10" t="e">
        <f t="shared" ca="1" si="10"/>
        <v>#N/A</v>
      </c>
      <c r="F347" s="14" t="e">
        <f ca="1">IF(E347="","",SUMIFS('Loan EMI Calculator'!$E$32:$E$402,'Loan EMI Calculator'!$C$32:$C$402,"&gt;="&amp;DATE(E347,1,1),'Loan EMI Calculator'!$C$32:$C$402,"&lt;="&amp;DATE(E347,12,31)))</f>
        <v>#N/A</v>
      </c>
      <c r="G347" s="14" t="e">
        <f ca="1">IF(E347="","",SUMIFS('Loan EMI Calculator'!$F$32:$F$402,'Loan EMI Calculator'!$C$32:$C$402,"&gt;="&amp;DATE(E347,1,1),'Loan EMI Calculator'!$C$32:$C$402,"&lt;="&amp;DATE(E347,12,31)))</f>
        <v>#N/A</v>
      </c>
      <c r="H347" s="14" t="e">
        <f ca="1">IF(E347="","",SUMIFS('Loan EMI Calculator'!$G$32:$G$402,'Loan EMI Calculator'!$C$32:$C$402,"&gt;="&amp;DATE(E347,1,1),'Loan EMI Calculator'!$C$32:$C$402,"&lt;="&amp;DATE(E347,12,31)))</f>
        <v>#N/A</v>
      </c>
      <c r="I347" s="14" t="e">
        <f t="shared" ca="1" si="11"/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>
      <c r="A348" s="7"/>
      <c r="B348" s="7"/>
      <c r="C348" s="7"/>
      <c r="D348" s="7"/>
      <c r="E348" s="10" t="e">
        <f t="shared" ca="1" si="10"/>
        <v>#N/A</v>
      </c>
      <c r="F348" s="14" t="e">
        <f ca="1">IF(E348="","",SUMIFS('Loan EMI Calculator'!$E$32:$E$402,'Loan EMI Calculator'!$C$32:$C$402,"&gt;="&amp;DATE(E348,1,1),'Loan EMI Calculator'!$C$32:$C$402,"&lt;="&amp;DATE(E348,12,31)))</f>
        <v>#N/A</v>
      </c>
      <c r="G348" s="14" t="e">
        <f ca="1">IF(E348="","",SUMIFS('Loan EMI Calculator'!$F$32:$F$402,'Loan EMI Calculator'!$C$32:$C$402,"&gt;="&amp;DATE(E348,1,1),'Loan EMI Calculator'!$C$32:$C$402,"&lt;="&amp;DATE(E348,12,31)))</f>
        <v>#N/A</v>
      </c>
      <c r="H348" s="14" t="e">
        <f ca="1">IF(E348="","",SUMIFS('Loan EMI Calculator'!$G$32:$G$402,'Loan EMI Calculator'!$C$32:$C$402,"&gt;="&amp;DATE(E348,1,1),'Loan EMI Calculator'!$C$32:$C$402,"&lt;="&amp;DATE(E348,12,31)))</f>
        <v>#N/A</v>
      </c>
      <c r="I348" s="14" t="e">
        <f t="shared" ca="1" si="11"/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>
      <c r="A349" s="7"/>
      <c r="B349" s="7"/>
      <c r="C349" s="7"/>
      <c r="D349" s="7"/>
      <c r="E349" s="10" t="e">
        <f t="shared" ca="1" si="10"/>
        <v>#N/A</v>
      </c>
      <c r="F349" s="14" t="e">
        <f ca="1">IF(E349="","",SUMIFS('Loan EMI Calculator'!$E$32:$E$402,'Loan EMI Calculator'!$C$32:$C$402,"&gt;="&amp;DATE(E349,1,1),'Loan EMI Calculator'!$C$32:$C$402,"&lt;="&amp;DATE(E349,12,31)))</f>
        <v>#N/A</v>
      </c>
      <c r="G349" s="14" t="e">
        <f ca="1">IF(E349="","",SUMIFS('Loan EMI Calculator'!$F$32:$F$402,'Loan EMI Calculator'!$C$32:$C$402,"&gt;="&amp;DATE(E349,1,1),'Loan EMI Calculator'!$C$32:$C$402,"&lt;="&amp;DATE(E349,12,31)))</f>
        <v>#N/A</v>
      </c>
      <c r="H349" s="14" t="e">
        <f ca="1">IF(E349="","",SUMIFS('Loan EMI Calculator'!$G$32:$G$402,'Loan EMI Calculator'!$C$32:$C$402,"&gt;="&amp;DATE(E349,1,1),'Loan EMI Calculator'!$C$32:$C$402,"&lt;="&amp;DATE(E349,12,31)))</f>
        <v>#N/A</v>
      </c>
      <c r="I349" s="14" t="e">
        <f t="shared" ca="1" si="11"/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>
      <c r="A350" s="7"/>
      <c r="B350" s="7"/>
      <c r="C350" s="7"/>
      <c r="D350" s="7"/>
      <c r="E350" s="10" t="e">
        <f t="shared" ca="1" si="10"/>
        <v>#N/A</v>
      </c>
      <c r="F350" s="14" t="e">
        <f ca="1">IF(E350="","",SUMIFS('Loan EMI Calculator'!$E$32:$E$402,'Loan EMI Calculator'!$C$32:$C$402,"&gt;="&amp;DATE(E350,1,1),'Loan EMI Calculator'!$C$32:$C$402,"&lt;="&amp;DATE(E350,12,31)))</f>
        <v>#N/A</v>
      </c>
      <c r="G350" s="14" t="e">
        <f ca="1">IF(E350="","",SUMIFS('Loan EMI Calculator'!$F$32:$F$402,'Loan EMI Calculator'!$C$32:$C$402,"&gt;="&amp;DATE(E350,1,1),'Loan EMI Calculator'!$C$32:$C$402,"&lt;="&amp;DATE(E350,12,31)))</f>
        <v>#N/A</v>
      </c>
      <c r="H350" s="14" t="e">
        <f ca="1">IF(E350="","",SUMIFS('Loan EMI Calculator'!$G$32:$G$402,'Loan EMI Calculator'!$C$32:$C$402,"&gt;="&amp;DATE(E350,1,1),'Loan EMI Calculator'!$C$32:$C$402,"&lt;="&amp;DATE(E350,12,31)))</f>
        <v>#N/A</v>
      </c>
      <c r="I350" s="14" t="e">
        <f t="shared" ca="1" si="11"/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>
      <c r="A351" s="7"/>
      <c r="B351" s="7"/>
      <c r="C351" s="7"/>
      <c r="D351" s="7"/>
      <c r="E351" s="10" t="e">
        <f t="shared" ca="1" si="10"/>
        <v>#N/A</v>
      </c>
      <c r="F351" s="14" t="e">
        <f ca="1">IF(E351="","",SUMIFS('Loan EMI Calculator'!$E$32:$E$402,'Loan EMI Calculator'!$C$32:$C$402,"&gt;="&amp;DATE(E351,1,1),'Loan EMI Calculator'!$C$32:$C$402,"&lt;="&amp;DATE(E351,12,31)))</f>
        <v>#N/A</v>
      </c>
      <c r="G351" s="14" t="e">
        <f ca="1">IF(E351="","",SUMIFS('Loan EMI Calculator'!$F$32:$F$402,'Loan EMI Calculator'!$C$32:$C$402,"&gt;="&amp;DATE(E351,1,1),'Loan EMI Calculator'!$C$32:$C$402,"&lt;="&amp;DATE(E351,12,31)))</f>
        <v>#N/A</v>
      </c>
      <c r="H351" s="14" t="e">
        <f ca="1">IF(E351="","",SUMIFS('Loan EMI Calculator'!$G$32:$G$402,'Loan EMI Calculator'!$C$32:$C$402,"&gt;="&amp;DATE(E351,1,1),'Loan EMI Calculator'!$C$32:$C$402,"&lt;="&amp;DATE(E351,12,31)))</f>
        <v>#N/A</v>
      </c>
      <c r="I351" s="14" t="e">
        <f t="shared" ca="1" si="11"/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>
      <c r="A352" s="7"/>
      <c r="B352" s="7"/>
      <c r="C352" s="7"/>
      <c r="D352" s="7"/>
      <c r="E352" s="10" t="e">
        <f t="shared" ca="1" si="10"/>
        <v>#N/A</v>
      </c>
      <c r="F352" s="14" t="e">
        <f ca="1">IF(E352="","",SUMIFS('Loan EMI Calculator'!$E$32:$E$402,'Loan EMI Calculator'!$C$32:$C$402,"&gt;="&amp;DATE(E352,1,1),'Loan EMI Calculator'!$C$32:$C$402,"&lt;="&amp;DATE(E352,12,31)))</f>
        <v>#N/A</v>
      </c>
      <c r="G352" s="14" t="e">
        <f ca="1">IF(E352="","",SUMIFS('Loan EMI Calculator'!$F$32:$F$402,'Loan EMI Calculator'!$C$32:$C$402,"&gt;="&amp;DATE(E352,1,1),'Loan EMI Calculator'!$C$32:$C$402,"&lt;="&amp;DATE(E352,12,31)))</f>
        <v>#N/A</v>
      </c>
      <c r="H352" s="14" t="e">
        <f ca="1">IF(E352="","",SUMIFS('Loan EMI Calculator'!$G$32:$G$402,'Loan EMI Calculator'!$C$32:$C$402,"&gt;="&amp;DATE(E352,1,1),'Loan EMI Calculator'!$C$32:$C$402,"&lt;="&amp;DATE(E352,12,31)))</f>
        <v>#N/A</v>
      </c>
      <c r="I352" s="14" t="e">
        <f t="shared" ca="1" si="11"/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>
      <c r="A353" s="7"/>
      <c r="B353" s="7"/>
      <c r="C353" s="7"/>
      <c r="D353" s="7"/>
      <c r="E353" s="10" t="e">
        <f t="shared" ca="1" si="10"/>
        <v>#N/A</v>
      </c>
      <c r="F353" s="14" t="e">
        <f ca="1">IF(E353="","",SUMIFS('Loan EMI Calculator'!$E$32:$E$402,'Loan EMI Calculator'!$C$32:$C$402,"&gt;="&amp;DATE(E353,1,1),'Loan EMI Calculator'!$C$32:$C$402,"&lt;="&amp;DATE(E353,12,31)))</f>
        <v>#N/A</v>
      </c>
      <c r="G353" s="14" t="e">
        <f ca="1">IF(E353="","",SUMIFS('Loan EMI Calculator'!$F$32:$F$402,'Loan EMI Calculator'!$C$32:$C$402,"&gt;="&amp;DATE(E353,1,1),'Loan EMI Calculator'!$C$32:$C$402,"&lt;="&amp;DATE(E353,12,31)))</f>
        <v>#N/A</v>
      </c>
      <c r="H353" s="14" t="e">
        <f ca="1">IF(E353="","",SUMIFS('Loan EMI Calculator'!$G$32:$G$402,'Loan EMI Calculator'!$C$32:$C$402,"&gt;="&amp;DATE(E353,1,1),'Loan EMI Calculator'!$C$32:$C$402,"&lt;="&amp;DATE(E353,12,31)))</f>
        <v>#N/A</v>
      </c>
      <c r="I353" s="14" t="e">
        <f t="shared" ca="1" si="11"/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>
      <c r="A354" s="7"/>
      <c r="B354" s="7"/>
      <c r="C354" s="7"/>
      <c r="D354" s="7"/>
      <c r="E354" s="10" t="e">
        <f t="shared" ca="1" si="10"/>
        <v>#N/A</v>
      </c>
      <c r="F354" s="14" t="e">
        <f ca="1">IF(E354="","",SUMIFS('Loan EMI Calculator'!$E$32:$E$402,'Loan EMI Calculator'!$C$32:$C$402,"&gt;="&amp;DATE(E354,1,1),'Loan EMI Calculator'!$C$32:$C$402,"&lt;="&amp;DATE(E354,12,31)))</f>
        <v>#N/A</v>
      </c>
      <c r="G354" s="14" t="e">
        <f ca="1">IF(E354="","",SUMIFS('Loan EMI Calculator'!$F$32:$F$402,'Loan EMI Calculator'!$C$32:$C$402,"&gt;="&amp;DATE(E354,1,1),'Loan EMI Calculator'!$C$32:$C$402,"&lt;="&amp;DATE(E354,12,31)))</f>
        <v>#N/A</v>
      </c>
      <c r="H354" s="14" t="e">
        <f ca="1">IF(E354="","",SUMIFS('Loan EMI Calculator'!$G$32:$G$402,'Loan EMI Calculator'!$C$32:$C$402,"&gt;="&amp;DATE(E354,1,1),'Loan EMI Calculator'!$C$32:$C$402,"&lt;="&amp;DATE(E354,12,31)))</f>
        <v>#N/A</v>
      </c>
      <c r="I354" s="14" t="e">
        <f t="shared" ca="1" si="11"/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>
      <c r="A355" s="7"/>
      <c r="B355" s="7"/>
      <c r="C355" s="7"/>
      <c r="D355" s="7"/>
      <c r="E355" s="10" t="e">
        <f t="shared" ca="1" si="10"/>
        <v>#N/A</v>
      </c>
      <c r="F355" s="14" t="e">
        <f ca="1">IF(E355="","",SUMIFS('Loan EMI Calculator'!$E$32:$E$402,'Loan EMI Calculator'!$C$32:$C$402,"&gt;="&amp;DATE(E355,1,1),'Loan EMI Calculator'!$C$32:$C$402,"&lt;="&amp;DATE(E355,12,31)))</f>
        <v>#N/A</v>
      </c>
      <c r="G355" s="14" t="e">
        <f ca="1">IF(E355="","",SUMIFS('Loan EMI Calculator'!$F$32:$F$402,'Loan EMI Calculator'!$C$32:$C$402,"&gt;="&amp;DATE(E355,1,1),'Loan EMI Calculator'!$C$32:$C$402,"&lt;="&amp;DATE(E355,12,31)))</f>
        <v>#N/A</v>
      </c>
      <c r="H355" s="14" t="e">
        <f ca="1">IF(E355="","",SUMIFS('Loan EMI Calculator'!$G$32:$G$402,'Loan EMI Calculator'!$C$32:$C$402,"&gt;="&amp;DATE(E355,1,1),'Loan EMI Calculator'!$C$32:$C$402,"&lt;="&amp;DATE(E355,12,31)))</f>
        <v>#N/A</v>
      </c>
      <c r="I355" s="14" t="e">
        <f t="shared" ca="1" si="11"/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>
      <c r="A356" s="7"/>
      <c r="B356" s="7"/>
      <c r="C356" s="7"/>
      <c r="D356" s="7"/>
      <c r="E356" s="10" t="e">
        <f t="shared" ca="1" si="10"/>
        <v>#N/A</v>
      </c>
      <c r="F356" s="14" t="e">
        <f ca="1">IF(E356="","",SUMIFS('Loan EMI Calculator'!$E$32:$E$402,'Loan EMI Calculator'!$C$32:$C$402,"&gt;="&amp;DATE(E356,1,1),'Loan EMI Calculator'!$C$32:$C$402,"&lt;="&amp;DATE(E356,12,31)))</f>
        <v>#N/A</v>
      </c>
      <c r="G356" s="14" t="e">
        <f ca="1">IF(E356="","",SUMIFS('Loan EMI Calculator'!$F$32:$F$402,'Loan EMI Calculator'!$C$32:$C$402,"&gt;="&amp;DATE(E356,1,1),'Loan EMI Calculator'!$C$32:$C$402,"&lt;="&amp;DATE(E356,12,31)))</f>
        <v>#N/A</v>
      </c>
      <c r="H356" s="14" t="e">
        <f ca="1">IF(E356="","",SUMIFS('Loan EMI Calculator'!$G$32:$G$402,'Loan EMI Calculator'!$C$32:$C$402,"&gt;="&amp;DATE(E356,1,1),'Loan EMI Calculator'!$C$32:$C$402,"&lt;="&amp;DATE(E356,12,31)))</f>
        <v>#N/A</v>
      </c>
      <c r="I356" s="14" t="e">
        <f t="shared" ca="1" si="11"/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>
      <c r="A357" s="7"/>
      <c r="B357" s="7"/>
      <c r="C357" s="7"/>
      <c r="D357" s="7"/>
      <c r="E357" s="10" t="e">
        <f t="shared" ca="1" si="10"/>
        <v>#N/A</v>
      </c>
      <c r="F357" s="14" t="e">
        <f ca="1">IF(E357="","",SUMIFS('Loan EMI Calculator'!$E$32:$E$402,'Loan EMI Calculator'!$C$32:$C$402,"&gt;="&amp;DATE(E357,1,1),'Loan EMI Calculator'!$C$32:$C$402,"&lt;="&amp;DATE(E357,12,31)))</f>
        <v>#N/A</v>
      </c>
      <c r="G357" s="14" t="e">
        <f ca="1">IF(E357="","",SUMIFS('Loan EMI Calculator'!$F$32:$F$402,'Loan EMI Calculator'!$C$32:$C$402,"&gt;="&amp;DATE(E357,1,1),'Loan EMI Calculator'!$C$32:$C$402,"&lt;="&amp;DATE(E357,12,31)))</f>
        <v>#N/A</v>
      </c>
      <c r="H357" s="14" t="e">
        <f ca="1">IF(E357="","",SUMIFS('Loan EMI Calculator'!$G$32:$G$402,'Loan EMI Calculator'!$C$32:$C$402,"&gt;="&amp;DATE(E357,1,1),'Loan EMI Calculator'!$C$32:$C$402,"&lt;="&amp;DATE(E357,12,31)))</f>
        <v>#N/A</v>
      </c>
      <c r="I357" s="14" t="e">
        <f t="shared" ca="1" si="11"/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>
      <c r="A358" s="7"/>
      <c r="B358" s="7"/>
      <c r="C358" s="7"/>
      <c r="D358" s="7"/>
      <c r="E358" s="10" t="e">
        <f t="shared" ca="1" si="10"/>
        <v>#N/A</v>
      </c>
      <c r="F358" s="14" t="e">
        <f ca="1">IF(E358="","",SUMIFS('Loan EMI Calculator'!$E$32:$E$402,'Loan EMI Calculator'!$C$32:$C$402,"&gt;="&amp;DATE(E358,1,1),'Loan EMI Calculator'!$C$32:$C$402,"&lt;="&amp;DATE(E358,12,31)))</f>
        <v>#N/A</v>
      </c>
      <c r="G358" s="14" t="e">
        <f ca="1">IF(E358="","",SUMIFS('Loan EMI Calculator'!$F$32:$F$402,'Loan EMI Calculator'!$C$32:$C$402,"&gt;="&amp;DATE(E358,1,1),'Loan EMI Calculator'!$C$32:$C$402,"&lt;="&amp;DATE(E358,12,31)))</f>
        <v>#N/A</v>
      </c>
      <c r="H358" s="14" t="e">
        <f ca="1">IF(E358="","",SUMIFS('Loan EMI Calculator'!$G$32:$G$402,'Loan EMI Calculator'!$C$32:$C$402,"&gt;="&amp;DATE(E358,1,1),'Loan EMI Calculator'!$C$32:$C$402,"&lt;="&amp;DATE(E358,12,31)))</f>
        <v>#N/A</v>
      </c>
      <c r="I358" s="14" t="e">
        <f t="shared" ca="1" si="11"/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>
      <c r="A359" s="7"/>
      <c r="B359" s="7"/>
      <c r="C359" s="7"/>
      <c r="D359" s="7"/>
      <c r="E359" s="10" t="e">
        <f t="shared" ca="1" si="10"/>
        <v>#N/A</v>
      </c>
      <c r="F359" s="14" t="e">
        <f ca="1">IF(E359="","",SUMIFS('Loan EMI Calculator'!$E$32:$E$402,'Loan EMI Calculator'!$C$32:$C$402,"&gt;="&amp;DATE(E359,1,1),'Loan EMI Calculator'!$C$32:$C$402,"&lt;="&amp;DATE(E359,12,31)))</f>
        <v>#N/A</v>
      </c>
      <c r="G359" s="14" t="e">
        <f ca="1">IF(E359="","",SUMIFS('Loan EMI Calculator'!$F$32:$F$402,'Loan EMI Calculator'!$C$32:$C$402,"&gt;="&amp;DATE(E359,1,1),'Loan EMI Calculator'!$C$32:$C$402,"&lt;="&amp;DATE(E359,12,31)))</f>
        <v>#N/A</v>
      </c>
      <c r="H359" s="14" t="e">
        <f ca="1">IF(E359="","",SUMIFS('Loan EMI Calculator'!$G$32:$G$402,'Loan EMI Calculator'!$C$32:$C$402,"&gt;="&amp;DATE(E359,1,1),'Loan EMI Calculator'!$C$32:$C$402,"&lt;="&amp;DATE(E359,12,31)))</f>
        <v>#N/A</v>
      </c>
      <c r="I359" s="14" t="e">
        <f t="shared" ca="1" si="11"/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>
      <c r="A360" s="7"/>
      <c r="B360" s="7"/>
      <c r="C360" s="7"/>
      <c r="D360" s="7"/>
      <c r="E360" s="10" t="e">
        <f t="shared" ca="1" si="10"/>
        <v>#N/A</v>
      </c>
      <c r="F360" s="14" t="e">
        <f ca="1">IF(E360="","",SUMIFS('Loan EMI Calculator'!$E$32:$E$402,'Loan EMI Calculator'!$C$32:$C$402,"&gt;="&amp;DATE(E360,1,1),'Loan EMI Calculator'!$C$32:$C$402,"&lt;="&amp;DATE(E360,12,31)))</f>
        <v>#N/A</v>
      </c>
      <c r="G360" s="14" t="e">
        <f ca="1">IF(E360="","",SUMIFS('Loan EMI Calculator'!$F$32:$F$402,'Loan EMI Calculator'!$C$32:$C$402,"&gt;="&amp;DATE(E360,1,1),'Loan EMI Calculator'!$C$32:$C$402,"&lt;="&amp;DATE(E360,12,31)))</f>
        <v>#N/A</v>
      </c>
      <c r="H360" s="14" t="e">
        <f ca="1">IF(E360="","",SUMIFS('Loan EMI Calculator'!$G$32:$G$402,'Loan EMI Calculator'!$C$32:$C$402,"&gt;="&amp;DATE(E360,1,1),'Loan EMI Calculator'!$C$32:$C$402,"&lt;="&amp;DATE(E360,12,31)))</f>
        <v>#N/A</v>
      </c>
      <c r="I360" s="14" t="e">
        <f t="shared" ca="1" si="11"/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>
      <c r="A361" s="7"/>
      <c r="B361" s="7"/>
      <c r="C361" s="7"/>
      <c r="D361" s="7"/>
      <c r="E361" s="10" t="e">
        <f t="shared" ca="1" si="10"/>
        <v>#N/A</v>
      </c>
      <c r="F361" s="14" t="e">
        <f ca="1">IF(E361="","",SUMIFS('Loan EMI Calculator'!$E$32:$E$402,'Loan EMI Calculator'!$C$32:$C$402,"&gt;="&amp;DATE(E361,1,1),'Loan EMI Calculator'!$C$32:$C$402,"&lt;="&amp;DATE(E361,12,31)))</f>
        <v>#N/A</v>
      </c>
      <c r="G361" s="14" t="e">
        <f ca="1">IF(E361="","",SUMIFS('Loan EMI Calculator'!$F$32:$F$402,'Loan EMI Calculator'!$C$32:$C$402,"&gt;="&amp;DATE(E361,1,1),'Loan EMI Calculator'!$C$32:$C$402,"&lt;="&amp;DATE(E361,12,31)))</f>
        <v>#N/A</v>
      </c>
      <c r="H361" s="14" t="e">
        <f ca="1">IF(E361="","",SUMIFS('Loan EMI Calculator'!$G$32:$G$402,'Loan EMI Calculator'!$C$32:$C$402,"&gt;="&amp;DATE(E361,1,1),'Loan EMI Calculator'!$C$32:$C$402,"&lt;="&amp;DATE(E361,12,31)))</f>
        <v>#N/A</v>
      </c>
      <c r="I361" s="14" t="e">
        <f t="shared" ca="1" si="11"/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>
      <c r="A362" s="7"/>
      <c r="B362" s="7"/>
      <c r="C362" s="7"/>
      <c r="D362" s="7"/>
      <c r="E362" s="10" t="e">
        <f t="shared" ca="1" si="10"/>
        <v>#N/A</v>
      </c>
      <c r="F362" s="14" t="e">
        <f ca="1">IF(E362="","",SUMIFS('Loan EMI Calculator'!$E$32:$E$402,'Loan EMI Calculator'!$C$32:$C$402,"&gt;="&amp;DATE(E362,1,1),'Loan EMI Calculator'!$C$32:$C$402,"&lt;="&amp;DATE(E362,12,31)))</f>
        <v>#N/A</v>
      </c>
      <c r="G362" s="14" t="e">
        <f ca="1">IF(E362="","",SUMIFS('Loan EMI Calculator'!$F$32:$F$402,'Loan EMI Calculator'!$C$32:$C$402,"&gt;="&amp;DATE(E362,1,1),'Loan EMI Calculator'!$C$32:$C$402,"&lt;="&amp;DATE(E362,12,31)))</f>
        <v>#N/A</v>
      </c>
      <c r="H362" s="14" t="e">
        <f ca="1">IF(E362="","",SUMIFS('Loan EMI Calculator'!$G$32:$G$402,'Loan EMI Calculator'!$C$32:$C$402,"&gt;="&amp;DATE(E362,1,1),'Loan EMI Calculator'!$C$32:$C$402,"&lt;="&amp;DATE(E362,12,31)))</f>
        <v>#N/A</v>
      </c>
      <c r="I362" s="14" t="e">
        <f t="shared" ca="1" si="11"/>
        <v>#N/A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>
      <c r="A363" s="7"/>
      <c r="B363" s="7"/>
      <c r="C363" s="7"/>
      <c r="D363" s="7"/>
      <c r="E363" s="10" t="e">
        <f t="shared" ca="1" si="10"/>
        <v>#N/A</v>
      </c>
      <c r="F363" s="14" t="e">
        <f ca="1">IF(E363="","",SUMIFS('Loan EMI Calculator'!$E$32:$E$402,'Loan EMI Calculator'!$C$32:$C$402,"&gt;="&amp;DATE(E363,1,1),'Loan EMI Calculator'!$C$32:$C$402,"&lt;="&amp;DATE(E363,12,31)))</f>
        <v>#N/A</v>
      </c>
      <c r="G363" s="14" t="e">
        <f ca="1">IF(E363="","",SUMIFS('Loan EMI Calculator'!$F$32:$F$402,'Loan EMI Calculator'!$C$32:$C$402,"&gt;="&amp;DATE(E363,1,1),'Loan EMI Calculator'!$C$32:$C$402,"&lt;="&amp;DATE(E363,12,31)))</f>
        <v>#N/A</v>
      </c>
      <c r="H363" s="14" t="e">
        <f ca="1">IF(E363="","",SUMIFS('Loan EMI Calculator'!$G$32:$G$402,'Loan EMI Calculator'!$C$32:$C$402,"&gt;="&amp;DATE(E363,1,1),'Loan EMI Calculator'!$C$32:$C$402,"&lt;="&amp;DATE(E363,12,31)))</f>
        <v>#N/A</v>
      </c>
      <c r="I363" s="14" t="e">
        <f t="shared" ca="1" si="11"/>
        <v>#N/A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>
      <c r="A364" s="7"/>
      <c r="B364" s="7"/>
      <c r="C364" s="7"/>
      <c r="D364" s="7"/>
      <c r="E364" s="10" t="e">
        <f t="shared" ca="1" si="10"/>
        <v>#N/A</v>
      </c>
      <c r="F364" s="14" t="e">
        <f ca="1">IF(E364="","",SUMIFS('Loan EMI Calculator'!$E$32:$E$402,'Loan EMI Calculator'!$C$32:$C$402,"&gt;="&amp;DATE(E364,1,1),'Loan EMI Calculator'!$C$32:$C$402,"&lt;="&amp;DATE(E364,12,31)))</f>
        <v>#N/A</v>
      </c>
      <c r="G364" s="14" t="e">
        <f ca="1">IF(E364="","",SUMIFS('Loan EMI Calculator'!$F$32:$F$402,'Loan EMI Calculator'!$C$32:$C$402,"&gt;="&amp;DATE(E364,1,1),'Loan EMI Calculator'!$C$32:$C$402,"&lt;="&amp;DATE(E364,12,31)))</f>
        <v>#N/A</v>
      </c>
      <c r="H364" s="14" t="e">
        <f ca="1">IF(E364="","",SUMIFS('Loan EMI Calculator'!$G$32:$G$402,'Loan EMI Calculator'!$C$32:$C$402,"&gt;="&amp;DATE(E364,1,1),'Loan EMI Calculator'!$C$32:$C$402,"&lt;="&amp;DATE(E364,12,31)))</f>
        <v>#N/A</v>
      </c>
      <c r="I364" s="14" t="e">
        <f t="shared" ca="1" si="11"/>
        <v>#N/A</v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>
      <c r="A365" s="7"/>
      <c r="B365" s="7"/>
      <c r="C365" s="7"/>
      <c r="D365" s="7"/>
      <c r="E365" s="10" t="e">
        <f t="shared" ca="1" si="10"/>
        <v>#N/A</v>
      </c>
      <c r="F365" s="14" t="e">
        <f ca="1">IF(E365="","",SUMIFS('Loan EMI Calculator'!$E$32:$E$402,'Loan EMI Calculator'!$C$32:$C$402,"&gt;="&amp;DATE(E365,1,1),'Loan EMI Calculator'!$C$32:$C$402,"&lt;="&amp;DATE(E365,12,31)))</f>
        <v>#N/A</v>
      </c>
      <c r="G365" s="14" t="e">
        <f ca="1">IF(E365="","",SUMIFS('Loan EMI Calculator'!$F$32:$F$402,'Loan EMI Calculator'!$C$32:$C$402,"&gt;="&amp;DATE(E365,1,1),'Loan EMI Calculator'!$C$32:$C$402,"&lt;="&amp;DATE(E365,12,31)))</f>
        <v>#N/A</v>
      </c>
      <c r="H365" s="14" t="e">
        <f ca="1">IF(E365="","",SUMIFS('Loan EMI Calculator'!$G$32:$G$402,'Loan EMI Calculator'!$C$32:$C$402,"&gt;="&amp;DATE(E365,1,1),'Loan EMI Calculator'!$C$32:$C$402,"&lt;="&amp;DATE(E365,12,31)))</f>
        <v>#N/A</v>
      </c>
      <c r="I365" s="14" t="e">
        <f t="shared" ca="1" si="11"/>
        <v>#N/A</v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>
      <c r="A366" s="7"/>
      <c r="B366" s="7"/>
      <c r="C366" s="7"/>
      <c r="D366" s="7"/>
      <c r="E366" s="10" t="e">
        <f t="shared" ca="1" si="10"/>
        <v>#N/A</v>
      </c>
      <c r="F366" s="14" t="e">
        <f ca="1">IF(E366="","",SUMIFS('Loan EMI Calculator'!$E$32:$E$402,'Loan EMI Calculator'!$C$32:$C$402,"&gt;="&amp;DATE(E366,1,1),'Loan EMI Calculator'!$C$32:$C$402,"&lt;="&amp;DATE(E366,12,31)))</f>
        <v>#N/A</v>
      </c>
      <c r="G366" s="14" t="e">
        <f ca="1">IF(E366="","",SUMIFS('Loan EMI Calculator'!$F$32:$F$402,'Loan EMI Calculator'!$C$32:$C$402,"&gt;="&amp;DATE(E366,1,1),'Loan EMI Calculator'!$C$32:$C$402,"&lt;="&amp;DATE(E366,12,31)))</f>
        <v>#N/A</v>
      </c>
      <c r="H366" s="14" t="e">
        <f ca="1">IF(E366="","",SUMIFS('Loan EMI Calculator'!$G$32:$G$402,'Loan EMI Calculator'!$C$32:$C$402,"&gt;="&amp;DATE(E366,1,1),'Loan EMI Calculator'!$C$32:$C$402,"&lt;="&amp;DATE(E366,12,31)))</f>
        <v>#N/A</v>
      </c>
      <c r="I366" s="14" t="e">
        <f t="shared" ca="1" si="11"/>
        <v>#N/A</v>
      </c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>
      <c r="A367" s="7"/>
      <c r="B367" s="7"/>
      <c r="C367" s="7"/>
      <c r="D367" s="7"/>
      <c r="E367" s="10" t="e">
        <f t="shared" ca="1" si="10"/>
        <v>#N/A</v>
      </c>
      <c r="F367" s="14" t="e">
        <f ca="1">IF(E367="","",SUMIFS('Loan EMI Calculator'!$E$32:$E$402,'Loan EMI Calculator'!$C$32:$C$402,"&gt;="&amp;DATE(E367,1,1),'Loan EMI Calculator'!$C$32:$C$402,"&lt;="&amp;DATE(E367,12,31)))</f>
        <v>#N/A</v>
      </c>
      <c r="G367" s="14" t="e">
        <f ca="1">IF(E367="","",SUMIFS('Loan EMI Calculator'!$F$32:$F$402,'Loan EMI Calculator'!$C$32:$C$402,"&gt;="&amp;DATE(E367,1,1),'Loan EMI Calculator'!$C$32:$C$402,"&lt;="&amp;DATE(E367,12,31)))</f>
        <v>#N/A</v>
      </c>
      <c r="H367" s="14" t="e">
        <f ca="1">IF(E367="","",SUMIFS('Loan EMI Calculator'!$G$32:$G$402,'Loan EMI Calculator'!$C$32:$C$402,"&gt;="&amp;DATE(E367,1,1),'Loan EMI Calculator'!$C$32:$C$402,"&lt;="&amp;DATE(E367,12,31)))</f>
        <v>#N/A</v>
      </c>
      <c r="I367" s="14" t="e">
        <f t="shared" ca="1" si="11"/>
        <v>#N/A</v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>
      <c r="A368" s="7"/>
      <c r="B368" s="7"/>
      <c r="C368" s="7"/>
      <c r="D368" s="7"/>
      <c r="E368" s="10" t="e">
        <f t="shared" ca="1" si="10"/>
        <v>#N/A</v>
      </c>
      <c r="F368" s="14" t="e">
        <f ca="1">IF(E368="","",SUMIFS('Loan EMI Calculator'!$E$32:$E$402,'Loan EMI Calculator'!$C$32:$C$402,"&gt;="&amp;DATE(E368,1,1),'Loan EMI Calculator'!$C$32:$C$402,"&lt;="&amp;DATE(E368,12,31)))</f>
        <v>#N/A</v>
      </c>
      <c r="G368" s="14" t="e">
        <f ca="1">IF(E368="","",SUMIFS('Loan EMI Calculator'!$F$32:$F$402,'Loan EMI Calculator'!$C$32:$C$402,"&gt;="&amp;DATE(E368,1,1),'Loan EMI Calculator'!$C$32:$C$402,"&lt;="&amp;DATE(E368,12,31)))</f>
        <v>#N/A</v>
      </c>
      <c r="H368" s="14" t="e">
        <f ca="1">IF(E368="","",SUMIFS('Loan EMI Calculator'!$G$32:$G$402,'Loan EMI Calculator'!$C$32:$C$402,"&gt;="&amp;DATE(E368,1,1),'Loan EMI Calculator'!$C$32:$C$402,"&lt;="&amp;DATE(E368,12,31)))</f>
        <v>#N/A</v>
      </c>
      <c r="I368" s="14" t="e">
        <f t="shared" ca="1" si="11"/>
        <v>#N/A</v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>
      <c r="A369" s="7"/>
      <c r="B369" s="7"/>
      <c r="C369" s="7"/>
      <c r="D369" s="7"/>
      <c r="E369" s="10" t="e">
        <f t="shared" ca="1" si="10"/>
        <v>#N/A</v>
      </c>
      <c r="F369" s="14" t="e">
        <f ca="1">IF(E369="","",SUMIFS('Loan EMI Calculator'!$E$32:$E$402,'Loan EMI Calculator'!$C$32:$C$402,"&gt;="&amp;DATE(E369,1,1),'Loan EMI Calculator'!$C$32:$C$402,"&lt;="&amp;DATE(E369,12,31)))</f>
        <v>#N/A</v>
      </c>
      <c r="G369" s="14" t="e">
        <f ca="1">IF(E369="","",SUMIFS('Loan EMI Calculator'!$F$32:$F$402,'Loan EMI Calculator'!$C$32:$C$402,"&gt;="&amp;DATE(E369,1,1),'Loan EMI Calculator'!$C$32:$C$402,"&lt;="&amp;DATE(E369,12,31)))</f>
        <v>#N/A</v>
      </c>
      <c r="H369" s="14" t="e">
        <f ca="1">IF(E369="","",SUMIFS('Loan EMI Calculator'!$G$32:$G$402,'Loan EMI Calculator'!$C$32:$C$402,"&gt;="&amp;DATE(E369,1,1),'Loan EMI Calculator'!$C$32:$C$402,"&lt;="&amp;DATE(E369,12,31)))</f>
        <v>#N/A</v>
      </c>
      <c r="I369" s="14" t="e">
        <f t="shared" ca="1" si="11"/>
        <v>#N/A</v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>
      <c r="A370" s="7"/>
      <c r="B370" s="7"/>
      <c r="C370" s="7"/>
      <c r="D370" s="7"/>
      <c r="E370" s="10" t="e">
        <f t="shared" ca="1" si="10"/>
        <v>#N/A</v>
      </c>
      <c r="F370" s="14" t="e">
        <f ca="1">IF(E370="","",SUMIFS('Loan EMI Calculator'!$E$32:$E$402,'Loan EMI Calculator'!$C$32:$C$402,"&gt;="&amp;DATE(E370,1,1),'Loan EMI Calculator'!$C$32:$C$402,"&lt;="&amp;DATE(E370,12,31)))</f>
        <v>#N/A</v>
      </c>
      <c r="G370" s="14" t="e">
        <f ca="1">IF(E370="","",SUMIFS('Loan EMI Calculator'!$F$32:$F$402,'Loan EMI Calculator'!$C$32:$C$402,"&gt;="&amp;DATE(E370,1,1),'Loan EMI Calculator'!$C$32:$C$402,"&lt;="&amp;DATE(E370,12,31)))</f>
        <v>#N/A</v>
      </c>
      <c r="H370" s="14" t="e">
        <f ca="1">IF(E370="","",SUMIFS('Loan EMI Calculator'!$G$32:$G$402,'Loan EMI Calculator'!$C$32:$C$402,"&gt;="&amp;DATE(E370,1,1),'Loan EMI Calculator'!$C$32:$C$402,"&lt;="&amp;DATE(E370,12,31)))</f>
        <v>#N/A</v>
      </c>
      <c r="I370" s="14" t="e">
        <f t="shared" ca="1" si="11"/>
        <v>#N/A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>
      <c r="A371" s="7"/>
      <c r="B371" s="7"/>
      <c r="C371" s="7"/>
      <c r="D371" s="7"/>
      <c r="E371" s="10" t="e">
        <f t="shared" ca="1" si="10"/>
        <v>#N/A</v>
      </c>
      <c r="F371" s="14" t="e">
        <f ca="1">IF(E371="","",SUMIFS('Loan EMI Calculator'!$E$32:$E$402,'Loan EMI Calculator'!$C$32:$C$402,"&gt;="&amp;DATE(E371,1,1),'Loan EMI Calculator'!$C$32:$C$402,"&lt;="&amp;DATE(E371,12,31)))</f>
        <v>#N/A</v>
      </c>
      <c r="G371" s="14" t="e">
        <f ca="1">IF(E371="","",SUMIFS('Loan EMI Calculator'!$F$32:$F$402,'Loan EMI Calculator'!$C$32:$C$402,"&gt;="&amp;DATE(E371,1,1),'Loan EMI Calculator'!$C$32:$C$402,"&lt;="&amp;DATE(E371,12,31)))</f>
        <v>#N/A</v>
      </c>
      <c r="H371" s="14" t="e">
        <f ca="1">IF(E371="","",SUMIFS('Loan EMI Calculator'!$G$32:$G$402,'Loan EMI Calculator'!$C$32:$C$402,"&gt;="&amp;DATE(E371,1,1),'Loan EMI Calculator'!$C$32:$C$402,"&lt;="&amp;DATE(E371,12,31)))</f>
        <v>#N/A</v>
      </c>
      <c r="I371" s="14" t="e">
        <f t="shared" ca="1" si="11"/>
        <v>#N/A</v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>
      <c r="A372" s="7"/>
      <c r="B372" s="7"/>
      <c r="C372" s="7"/>
      <c r="D372" s="7"/>
      <c r="E372" s="10" t="e">
        <f t="shared" ca="1" si="10"/>
        <v>#N/A</v>
      </c>
      <c r="F372" s="14" t="e">
        <f ca="1">IF(E372="","",SUMIFS('Loan EMI Calculator'!$E$32:$E$402,'Loan EMI Calculator'!$C$32:$C$402,"&gt;="&amp;DATE(E372,1,1),'Loan EMI Calculator'!$C$32:$C$402,"&lt;="&amp;DATE(E372,12,31)))</f>
        <v>#N/A</v>
      </c>
      <c r="G372" s="14" t="e">
        <f ca="1">IF(E372="","",SUMIFS('Loan EMI Calculator'!$F$32:$F$402,'Loan EMI Calculator'!$C$32:$C$402,"&gt;="&amp;DATE(E372,1,1),'Loan EMI Calculator'!$C$32:$C$402,"&lt;="&amp;DATE(E372,12,31)))</f>
        <v>#N/A</v>
      </c>
      <c r="H372" s="14" t="e">
        <f ca="1">IF(E372="","",SUMIFS('Loan EMI Calculator'!$G$32:$G$402,'Loan EMI Calculator'!$C$32:$C$402,"&gt;="&amp;DATE(E372,1,1),'Loan EMI Calculator'!$C$32:$C$402,"&lt;="&amp;DATE(E372,12,31)))</f>
        <v>#N/A</v>
      </c>
      <c r="I372" s="14" t="e">
        <f t="shared" ca="1" si="11"/>
        <v>#N/A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>
      <c r="A373" s="7"/>
      <c r="B373" s="7"/>
      <c r="C373" s="7"/>
      <c r="D373" s="7"/>
      <c r="E373" s="10" t="e">
        <f t="shared" ca="1" si="10"/>
        <v>#N/A</v>
      </c>
      <c r="F373" s="14" t="e">
        <f ca="1">IF(E373="","",SUMIFS('Loan EMI Calculator'!$E$32:$E$402,'Loan EMI Calculator'!$C$32:$C$402,"&gt;="&amp;DATE(E373,1,1),'Loan EMI Calculator'!$C$32:$C$402,"&lt;="&amp;DATE(E373,12,31)))</f>
        <v>#N/A</v>
      </c>
      <c r="G373" s="14" t="e">
        <f ca="1">IF(E373="","",SUMIFS('Loan EMI Calculator'!$F$32:$F$402,'Loan EMI Calculator'!$C$32:$C$402,"&gt;="&amp;DATE(E373,1,1),'Loan EMI Calculator'!$C$32:$C$402,"&lt;="&amp;DATE(E373,12,31)))</f>
        <v>#N/A</v>
      </c>
      <c r="H373" s="14" t="e">
        <f ca="1">IF(E373="","",SUMIFS('Loan EMI Calculator'!$G$32:$G$402,'Loan EMI Calculator'!$C$32:$C$402,"&gt;="&amp;DATE(E373,1,1),'Loan EMI Calculator'!$C$32:$C$402,"&lt;="&amp;DATE(E373,12,31)))</f>
        <v>#N/A</v>
      </c>
      <c r="I373" s="14" t="e">
        <f t="shared" ca="1" si="11"/>
        <v>#N/A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>
      <c r="A374" s="7"/>
      <c r="B374" s="7"/>
      <c r="C374" s="7"/>
      <c r="D374" s="7"/>
      <c r="E374" s="10" t="e">
        <f t="shared" ca="1" si="10"/>
        <v>#N/A</v>
      </c>
      <c r="F374" s="14" t="e">
        <f ca="1">IF(E374="","",SUMIFS('Loan EMI Calculator'!$E$32:$E$402,'Loan EMI Calculator'!$C$32:$C$402,"&gt;="&amp;DATE(E374,1,1),'Loan EMI Calculator'!$C$32:$C$402,"&lt;="&amp;DATE(E374,12,31)))</f>
        <v>#N/A</v>
      </c>
      <c r="G374" s="14" t="e">
        <f ca="1">IF(E374="","",SUMIFS('Loan EMI Calculator'!$F$32:$F$402,'Loan EMI Calculator'!$C$32:$C$402,"&gt;="&amp;DATE(E374,1,1),'Loan EMI Calculator'!$C$32:$C$402,"&lt;="&amp;DATE(E374,12,31)))</f>
        <v>#N/A</v>
      </c>
      <c r="H374" s="14" t="e">
        <f ca="1">IF(E374="","",SUMIFS('Loan EMI Calculator'!$G$32:$G$402,'Loan EMI Calculator'!$C$32:$C$402,"&gt;="&amp;DATE(E374,1,1),'Loan EMI Calculator'!$C$32:$C$402,"&lt;="&amp;DATE(E374,12,31)))</f>
        <v>#N/A</v>
      </c>
      <c r="I374" s="14" t="e">
        <f t="shared" ca="1" si="11"/>
        <v>#N/A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>
      <c r="A375" s="7"/>
      <c r="B375" s="7"/>
      <c r="C375" s="7"/>
      <c r="D375" s="7"/>
      <c r="E375" s="10" t="e">
        <f t="shared" ca="1" si="10"/>
        <v>#N/A</v>
      </c>
      <c r="F375" s="14" t="e">
        <f ca="1">IF(E375="","",SUMIFS('Loan EMI Calculator'!$E$32:$E$402,'Loan EMI Calculator'!$C$32:$C$402,"&gt;="&amp;DATE(E375,1,1),'Loan EMI Calculator'!$C$32:$C$402,"&lt;="&amp;DATE(E375,12,31)))</f>
        <v>#N/A</v>
      </c>
      <c r="G375" s="14" t="e">
        <f ca="1">IF(E375="","",SUMIFS('Loan EMI Calculator'!$F$32:$F$402,'Loan EMI Calculator'!$C$32:$C$402,"&gt;="&amp;DATE(E375,1,1),'Loan EMI Calculator'!$C$32:$C$402,"&lt;="&amp;DATE(E375,12,31)))</f>
        <v>#N/A</v>
      </c>
      <c r="H375" s="14" t="e">
        <f ca="1">IF(E375="","",SUMIFS('Loan EMI Calculator'!$G$32:$G$402,'Loan EMI Calculator'!$C$32:$C$402,"&gt;="&amp;DATE(E375,1,1),'Loan EMI Calculator'!$C$32:$C$402,"&lt;="&amp;DATE(E375,12,31)))</f>
        <v>#N/A</v>
      </c>
      <c r="I375" s="14" t="e">
        <f t="shared" ca="1" si="11"/>
        <v>#N/A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>
      <c r="A376" s="7"/>
      <c r="B376" s="7"/>
      <c r="C376" s="7"/>
      <c r="D376" s="7"/>
      <c r="E376" s="10" t="e">
        <f t="shared" ca="1" si="10"/>
        <v>#N/A</v>
      </c>
      <c r="F376" s="14" t="e">
        <f ca="1">IF(E376="","",SUMIFS('Loan EMI Calculator'!$E$32:$E$402,'Loan EMI Calculator'!$C$32:$C$402,"&gt;="&amp;DATE(E376,1,1),'Loan EMI Calculator'!$C$32:$C$402,"&lt;="&amp;DATE(E376,12,31)))</f>
        <v>#N/A</v>
      </c>
      <c r="G376" s="14" t="e">
        <f ca="1">IF(E376="","",SUMIFS('Loan EMI Calculator'!$F$32:$F$402,'Loan EMI Calculator'!$C$32:$C$402,"&gt;="&amp;DATE(E376,1,1),'Loan EMI Calculator'!$C$32:$C$402,"&lt;="&amp;DATE(E376,12,31)))</f>
        <v>#N/A</v>
      </c>
      <c r="H376" s="14" t="e">
        <f ca="1">IF(E376="","",SUMIFS('Loan EMI Calculator'!$G$32:$G$402,'Loan EMI Calculator'!$C$32:$C$402,"&gt;="&amp;DATE(E376,1,1),'Loan EMI Calculator'!$C$32:$C$402,"&lt;="&amp;DATE(E376,12,31)))</f>
        <v>#N/A</v>
      </c>
      <c r="I376" s="14" t="e">
        <f t="shared" ca="1" si="11"/>
        <v>#N/A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>
      <c r="A377" s="7"/>
      <c r="B377" s="7"/>
      <c r="C377" s="7"/>
      <c r="D377" s="7"/>
      <c r="E377" s="10" t="e">
        <f t="shared" ca="1" si="10"/>
        <v>#N/A</v>
      </c>
      <c r="F377" s="14" t="e">
        <f ca="1">IF(E377="","",SUMIFS('Loan EMI Calculator'!$E$32:$E$402,'Loan EMI Calculator'!$C$32:$C$402,"&gt;="&amp;DATE(E377,1,1),'Loan EMI Calculator'!$C$32:$C$402,"&lt;="&amp;DATE(E377,12,31)))</f>
        <v>#N/A</v>
      </c>
      <c r="G377" s="14" t="e">
        <f ca="1">IF(E377="","",SUMIFS('Loan EMI Calculator'!$F$32:$F$402,'Loan EMI Calculator'!$C$32:$C$402,"&gt;="&amp;DATE(E377,1,1),'Loan EMI Calculator'!$C$32:$C$402,"&lt;="&amp;DATE(E377,12,31)))</f>
        <v>#N/A</v>
      </c>
      <c r="H377" s="14" t="e">
        <f ca="1">IF(E377="","",SUMIFS('Loan EMI Calculator'!$G$32:$G$402,'Loan EMI Calculator'!$C$32:$C$402,"&gt;="&amp;DATE(E377,1,1),'Loan EMI Calculator'!$C$32:$C$402,"&lt;="&amp;DATE(E377,12,31)))</f>
        <v>#N/A</v>
      </c>
      <c r="I377" s="14" t="e">
        <f t="shared" ca="1" si="11"/>
        <v>#N/A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>
      <c r="A378" s="7"/>
      <c r="B378" s="7"/>
      <c r="C378" s="7"/>
      <c r="D378" s="7"/>
      <c r="E378" s="10" t="e">
        <f t="shared" ca="1" si="10"/>
        <v>#N/A</v>
      </c>
      <c r="F378" s="14" t="e">
        <f ca="1">IF(E378="","",SUMIFS('Loan EMI Calculator'!$E$32:$E$402,'Loan EMI Calculator'!$C$32:$C$402,"&gt;="&amp;DATE(E378,1,1),'Loan EMI Calculator'!$C$32:$C$402,"&lt;="&amp;DATE(E378,12,31)))</f>
        <v>#N/A</v>
      </c>
      <c r="G378" s="14" t="e">
        <f ca="1">IF(E378="","",SUMIFS('Loan EMI Calculator'!$F$32:$F$402,'Loan EMI Calculator'!$C$32:$C$402,"&gt;="&amp;DATE(E378,1,1),'Loan EMI Calculator'!$C$32:$C$402,"&lt;="&amp;DATE(E378,12,31)))</f>
        <v>#N/A</v>
      </c>
      <c r="H378" s="14" t="e">
        <f ca="1">IF(E378="","",SUMIFS('Loan EMI Calculator'!$G$32:$G$402,'Loan EMI Calculator'!$C$32:$C$402,"&gt;="&amp;DATE(E378,1,1),'Loan EMI Calculator'!$C$32:$C$402,"&lt;="&amp;DATE(E378,12,31)))</f>
        <v>#N/A</v>
      </c>
      <c r="I378" s="14" t="e">
        <f t="shared" ca="1" si="11"/>
        <v>#N/A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>
      <c r="A379" s="7"/>
      <c r="B379" s="7"/>
      <c r="C379" s="7"/>
      <c r="D379" s="7"/>
      <c r="E379" s="10" t="e">
        <f t="shared" ca="1" si="10"/>
        <v>#N/A</v>
      </c>
      <c r="F379" s="14" t="e">
        <f ca="1">IF(E379="","",SUMIFS('Loan EMI Calculator'!$E$32:$E$402,'Loan EMI Calculator'!$C$32:$C$402,"&gt;="&amp;DATE(E379,1,1),'Loan EMI Calculator'!$C$32:$C$402,"&lt;="&amp;DATE(E379,12,31)))</f>
        <v>#N/A</v>
      </c>
      <c r="G379" s="14" t="e">
        <f ca="1">IF(E379="","",SUMIFS('Loan EMI Calculator'!$F$32:$F$402,'Loan EMI Calculator'!$C$32:$C$402,"&gt;="&amp;DATE(E379,1,1),'Loan EMI Calculator'!$C$32:$C$402,"&lt;="&amp;DATE(E379,12,31)))</f>
        <v>#N/A</v>
      </c>
      <c r="H379" s="14" t="e">
        <f ca="1">IF(E379="","",SUMIFS('Loan EMI Calculator'!$G$32:$G$402,'Loan EMI Calculator'!$C$32:$C$402,"&gt;="&amp;DATE(E379,1,1),'Loan EMI Calculator'!$C$32:$C$402,"&lt;="&amp;DATE(E379,12,31)))</f>
        <v>#N/A</v>
      </c>
      <c r="I379" s="14" t="e">
        <f t="shared" ca="1" si="11"/>
        <v>#N/A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>
      <c r="A380" s="7"/>
      <c r="B380" s="7"/>
      <c r="C380" s="7"/>
      <c r="D380" s="7"/>
      <c r="E380" s="10" t="e">
        <f t="shared" ca="1" si="10"/>
        <v>#N/A</v>
      </c>
      <c r="F380" s="14" t="e">
        <f ca="1">IF(E380="","",SUMIFS('Loan EMI Calculator'!$E$32:$E$402,'Loan EMI Calculator'!$C$32:$C$402,"&gt;="&amp;DATE(E380,1,1),'Loan EMI Calculator'!$C$32:$C$402,"&lt;="&amp;DATE(E380,12,31)))</f>
        <v>#N/A</v>
      </c>
      <c r="G380" s="14" t="e">
        <f ca="1">IF(E380="","",SUMIFS('Loan EMI Calculator'!$F$32:$F$402,'Loan EMI Calculator'!$C$32:$C$402,"&gt;="&amp;DATE(E380,1,1),'Loan EMI Calculator'!$C$32:$C$402,"&lt;="&amp;DATE(E380,12,31)))</f>
        <v>#N/A</v>
      </c>
      <c r="H380" s="14" t="e">
        <f ca="1">IF(E380="","",SUMIFS('Loan EMI Calculator'!$G$32:$G$402,'Loan EMI Calculator'!$C$32:$C$402,"&gt;="&amp;DATE(E380,1,1),'Loan EMI Calculator'!$C$32:$C$402,"&lt;="&amp;DATE(E380,12,31)))</f>
        <v>#N/A</v>
      </c>
      <c r="I380" s="14" t="e">
        <f t="shared" ca="1" si="11"/>
        <v>#N/A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>
      <c r="A381" s="7"/>
      <c r="B381" s="7"/>
      <c r="C381" s="7"/>
      <c r="D381" s="7"/>
      <c r="E381" s="10" t="e">
        <f t="shared" ca="1" si="10"/>
        <v>#N/A</v>
      </c>
      <c r="F381" s="14" t="e">
        <f ca="1">IF(E381="","",SUMIFS('Loan EMI Calculator'!$E$32:$E$402,'Loan EMI Calculator'!$C$32:$C$402,"&gt;="&amp;DATE(E381,1,1),'Loan EMI Calculator'!$C$32:$C$402,"&lt;="&amp;DATE(E381,12,31)))</f>
        <v>#N/A</v>
      </c>
      <c r="G381" s="14" t="e">
        <f ca="1">IF(E381="","",SUMIFS('Loan EMI Calculator'!$F$32:$F$402,'Loan EMI Calculator'!$C$32:$C$402,"&gt;="&amp;DATE(E381,1,1),'Loan EMI Calculator'!$C$32:$C$402,"&lt;="&amp;DATE(E381,12,31)))</f>
        <v>#N/A</v>
      </c>
      <c r="H381" s="14" t="e">
        <f ca="1">IF(E381="","",SUMIFS('Loan EMI Calculator'!$G$32:$G$402,'Loan EMI Calculator'!$C$32:$C$402,"&gt;="&amp;DATE(E381,1,1),'Loan EMI Calculator'!$C$32:$C$402,"&lt;="&amp;DATE(E381,12,31)))</f>
        <v>#N/A</v>
      </c>
      <c r="I381" s="14" t="e">
        <f t="shared" ca="1" si="11"/>
        <v>#N/A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>
      <c r="A382" s="7"/>
      <c r="B382" s="7"/>
      <c r="C382" s="7"/>
      <c r="D382" s="7"/>
      <c r="E382" s="10" t="e">
        <f t="shared" ca="1" si="10"/>
        <v>#N/A</v>
      </c>
      <c r="F382" s="14" t="e">
        <f ca="1">IF(E382="","",SUMIFS('Loan EMI Calculator'!$E$32:$E$402,'Loan EMI Calculator'!$C$32:$C$402,"&gt;="&amp;DATE(E382,1,1),'Loan EMI Calculator'!$C$32:$C$402,"&lt;="&amp;DATE(E382,12,31)))</f>
        <v>#N/A</v>
      </c>
      <c r="G382" s="14" t="e">
        <f ca="1">IF(E382="","",SUMIFS('Loan EMI Calculator'!$F$32:$F$402,'Loan EMI Calculator'!$C$32:$C$402,"&gt;="&amp;DATE(E382,1,1),'Loan EMI Calculator'!$C$32:$C$402,"&lt;="&amp;DATE(E382,12,31)))</f>
        <v>#N/A</v>
      </c>
      <c r="H382" s="14" t="e">
        <f ca="1">IF(E382="","",SUMIFS('Loan EMI Calculator'!$G$32:$G$402,'Loan EMI Calculator'!$C$32:$C$402,"&gt;="&amp;DATE(E382,1,1),'Loan EMI Calculator'!$C$32:$C$402,"&lt;="&amp;DATE(E382,12,31)))</f>
        <v>#N/A</v>
      </c>
      <c r="I382" s="14" t="e">
        <f t="shared" ca="1" si="11"/>
        <v>#N/A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>
      <c r="A383" s="7"/>
      <c r="B383" s="7"/>
      <c r="C383" s="7"/>
      <c r="D383" s="7"/>
      <c r="E383" s="10" t="e">
        <f t="shared" ca="1" si="10"/>
        <v>#N/A</v>
      </c>
      <c r="F383" s="14" t="e">
        <f ca="1">IF(E383="","",SUMIFS('Loan EMI Calculator'!$E$32:$E$402,'Loan EMI Calculator'!$C$32:$C$402,"&gt;="&amp;DATE(E383,1,1),'Loan EMI Calculator'!$C$32:$C$402,"&lt;="&amp;DATE(E383,12,31)))</f>
        <v>#N/A</v>
      </c>
      <c r="G383" s="14" t="e">
        <f ca="1">IF(E383="","",SUMIFS('Loan EMI Calculator'!$F$32:$F$402,'Loan EMI Calculator'!$C$32:$C$402,"&gt;="&amp;DATE(E383,1,1),'Loan EMI Calculator'!$C$32:$C$402,"&lt;="&amp;DATE(E383,12,31)))</f>
        <v>#N/A</v>
      </c>
      <c r="H383" s="14" t="e">
        <f ca="1">IF(E383="","",SUMIFS('Loan EMI Calculator'!$G$32:$G$402,'Loan EMI Calculator'!$C$32:$C$402,"&gt;="&amp;DATE(E383,1,1),'Loan EMI Calculator'!$C$32:$C$402,"&lt;="&amp;DATE(E383,12,31)))</f>
        <v>#N/A</v>
      </c>
      <c r="I383" s="14" t="e">
        <f t="shared" ca="1" si="11"/>
        <v>#N/A</v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>
      <c r="A384" s="7"/>
      <c r="B384" s="7"/>
      <c r="C384" s="7"/>
      <c r="D384" s="7"/>
      <c r="E384" s="10" t="e">
        <f t="shared" ca="1" si="10"/>
        <v>#N/A</v>
      </c>
      <c r="F384" s="14" t="e">
        <f ca="1">IF(E384="","",SUMIFS('Loan EMI Calculator'!$E$32:$E$402,'Loan EMI Calculator'!$C$32:$C$402,"&gt;="&amp;DATE(E384,1,1),'Loan EMI Calculator'!$C$32:$C$402,"&lt;="&amp;DATE(E384,12,31)))</f>
        <v>#N/A</v>
      </c>
      <c r="G384" s="14" t="e">
        <f ca="1">IF(E384="","",SUMIFS('Loan EMI Calculator'!$F$32:$F$402,'Loan EMI Calculator'!$C$32:$C$402,"&gt;="&amp;DATE(E384,1,1),'Loan EMI Calculator'!$C$32:$C$402,"&lt;="&amp;DATE(E384,12,31)))</f>
        <v>#N/A</v>
      </c>
      <c r="H384" s="14" t="e">
        <f ca="1">IF(E384="","",SUMIFS('Loan EMI Calculator'!$G$32:$G$402,'Loan EMI Calculator'!$C$32:$C$402,"&gt;="&amp;DATE(E384,1,1),'Loan EMI Calculator'!$C$32:$C$402,"&lt;="&amp;DATE(E384,12,31)))</f>
        <v>#N/A</v>
      </c>
      <c r="I384" s="14" t="e">
        <f t="shared" ca="1" si="11"/>
        <v>#N/A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>
      <c r="A385" s="7"/>
      <c r="B385" s="7"/>
      <c r="C385" s="7"/>
      <c r="D385" s="7"/>
      <c r="E385" s="10" t="e">
        <f t="shared" ca="1" si="10"/>
        <v>#N/A</v>
      </c>
      <c r="F385" s="14" t="e">
        <f ca="1">IF(E385="","",SUMIFS('Loan EMI Calculator'!$E$32:$E$402,'Loan EMI Calculator'!$C$32:$C$402,"&gt;="&amp;DATE(E385,1,1),'Loan EMI Calculator'!$C$32:$C$402,"&lt;="&amp;DATE(E385,12,31)))</f>
        <v>#N/A</v>
      </c>
      <c r="G385" s="14" t="e">
        <f ca="1">IF(E385="","",SUMIFS('Loan EMI Calculator'!$F$32:$F$402,'Loan EMI Calculator'!$C$32:$C$402,"&gt;="&amp;DATE(E385,1,1),'Loan EMI Calculator'!$C$32:$C$402,"&lt;="&amp;DATE(E385,12,31)))</f>
        <v>#N/A</v>
      </c>
      <c r="H385" s="14" t="e">
        <f ca="1">IF(E385="","",SUMIFS('Loan EMI Calculator'!$G$32:$G$402,'Loan EMI Calculator'!$C$32:$C$402,"&gt;="&amp;DATE(E385,1,1),'Loan EMI Calculator'!$C$32:$C$402,"&lt;="&amp;DATE(E385,12,31)))</f>
        <v>#N/A</v>
      </c>
      <c r="I385" s="14" t="e">
        <f t="shared" ca="1" si="11"/>
        <v>#N/A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>
      <c r="A386" s="7"/>
      <c r="B386" s="7"/>
      <c r="C386" s="7"/>
      <c r="D386" s="7"/>
      <c r="E386" s="10" t="e">
        <f t="shared" ca="1" si="10"/>
        <v>#N/A</v>
      </c>
      <c r="F386" s="14" t="e">
        <f ca="1">IF(E386="","",SUMIFS('Loan EMI Calculator'!$E$32:$E$402,'Loan EMI Calculator'!$C$32:$C$402,"&gt;="&amp;DATE(E386,1,1),'Loan EMI Calculator'!$C$32:$C$402,"&lt;="&amp;DATE(E386,12,31)))</f>
        <v>#N/A</v>
      </c>
      <c r="G386" s="14" t="e">
        <f ca="1">IF(E386="","",SUMIFS('Loan EMI Calculator'!$F$32:$F$402,'Loan EMI Calculator'!$C$32:$C$402,"&gt;="&amp;DATE(E386,1,1),'Loan EMI Calculator'!$C$32:$C$402,"&lt;="&amp;DATE(E386,12,31)))</f>
        <v>#N/A</v>
      </c>
      <c r="H386" s="14" t="e">
        <f ca="1">IF(E386="","",SUMIFS('Loan EMI Calculator'!$G$32:$G$402,'Loan EMI Calculator'!$C$32:$C$402,"&gt;="&amp;DATE(E386,1,1),'Loan EMI Calculator'!$C$32:$C$402,"&lt;="&amp;DATE(E386,12,31)))</f>
        <v>#N/A</v>
      </c>
      <c r="I386" s="14" t="e">
        <f t="shared" ca="1" si="11"/>
        <v>#N/A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>
      <c r="A387" s="7"/>
      <c r="B387" s="7"/>
      <c r="C387" s="7"/>
      <c r="D387" s="7"/>
      <c r="E387" s="10" t="e">
        <f t="shared" ca="1" si="10"/>
        <v>#N/A</v>
      </c>
      <c r="F387" s="14" t="e">
        <f ca="1">IF(E387="","",SUMIFS('Loan EMI Calculator'!$E$32:$E$402,'Loan EMI Calculator'!$C$32:$C$402,"&gt;="&amp;DATE(E387,1,1),'Loan EMI Calculator'!$C$32:$C$402,"&lt;="&amp;DATE(E387,12,31)))</f>
        <v>#N/A</v>
      </c>
      <c r="G387" s="14" t="e">
        <f ca="1">IF(E387="","",SUMIFS('Loan EMI Calculator'!$F$32:$F$402,'Loan EMI Calculator'!$C$32:$C$402,"&gt;="&amp;DATE(E387,1,1),'Loan EMI Calculator'!$C$32:$C$402,"&lt;="&amp;DATE(E387,12,31)))</f>
        <v>#N/A</v>
      </c>
      <c r="H387" s="14" t="e">
        <f ca="1">IF(E387="","",SUMIFS('Loan EMI Calculator'!$G$32:$G$402,'Loan EMI Calculator'!$C$32:$C$402,"&gt;="&amp;DATE(E387,1,1),'Loan EMI Calculator'!$C$32:$C$402,"&lt;="&amp;DATE(E387,12,31)))</f>
        <v>#N/A</v>
      </c>
      <c r="I387" s="14" t="e">
        <f t="shared" ca="1" si="11"/>
        <v>#N/A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>
      <c r="A388" s="7"/>
      <c r="B388" s="7"/>
      <c r="C388" s="7"/>
      <c r="D388" s="7"/>
      <c r="E388" s="10" t="e">
        <f t="shared" ref="E388:E400" ca="1" si="12">IF(E387&lt;YEAR($B$9),E387+1,NA())</f>
        <v>#N/A</v>
      </c>
      <c r="F388" s="14" t="e">
        <f ca="1">IF(E388="","",SUMIFS('Loan EMI Calculator'!$E$32:$E$402,'Loan EMI Calculator'!$C$32:$C$402,"&gt;="&amp;DATE(E388,1,1),'Loan EMI Calculator'!$C$32:$C$402,"&lt;="&amp;DATE(E388,12,31)))</f>
        <v>#N/A</v>
      </c>
      <c r="G388" s="14" t="e">
        <f ca="1">IF(E388="","",SUMIFS('Loan EMI Calculator'!$F$32:$F$402,'Loan EMI Calculator'!$C$32:$C$402,"&gt;="&amp;DATE(E388,1,1),'Loan EMI Calculator'!$C$32:$C$402,"&lt;="&amp;DATE(E388,12,31)))</f>
        <v>#N/A</v>
      </c>
      <c r="H388" s="14" t="e">
        <f ca="1">IF(E388="","",SUMIFS('Loan EMI Calculator'!$G$32:$G$402,'Loan EMI Calculator'!$C$32:$C$402,"&gt;="&amp;DATE(E388,1,1),'Loan EMI Calculator'!$C$32:$C$402,"&lt;="&amp;DATE(E388,12,31)))</f>
        <v>#N/A</v>
      </c>
      <c r="I388" s="14" t="e">
        <f t="shared" ref="I388:I400" ca="1" si="13">IF(E388="","",IF(ROUND(I387,0)-ROUND((F388+H388),0)=0,0,I387-(F388+H388)))</f>
        <v>#N/A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>
      <c r="A389" s="7"/>
      <c r="B389" s="7"/>
      <c r="C389" s="7"/>
      <c r="D389" s="7"/>
      <c r="E389" s="10" t="e">
        <f t="shared" ca="1" si="12"/>
        <v>#N/A</v>
      </c>
      <c r="F389" s="14" t="e">
        <f ca="1">IF(E389="","",SUMIFS('Loan EMI Calculator'!$E$32:$E$402,'Loan EMI Calculator'!$C$32:$C$402,"&gt;="&amp;DATE(E389,1,1),'Loan EMI Calculator'!$C$32:$C$402,"&lt;="&amp;DATE(E389,12,31)))</f>
        <v>#N/A</v>
      </c>
      <c r="G389" s="14" t="e">
        <f ca="1">IF(E389="","",SUMIFS('Loan EMI Calculator'!$F$32:$F$402,'Loan EMI Calculator'!$C$32:$C$402,"&gt;="&amp;DATE(E389,1,1),'Loan EMI Calculator'!$C$32:$C$402,"&lt;="&amp;DATE(E389,12,31)))</f>
        <v>#N/A</v>
      </c>
      <c r="H389" s="14" t="e">
        <f ca="1">IF(E389="","",SUMIFS('Loan EMI Calculator'!$G$32:$G$402,'Loan EMI Calculator'!$C$32:$C$402,"&gt;="&amp;DATE(E389,1,1),'Loan EMI Calculator'!$C$32:$C$402,"&lt;="&amp;DATE(E389,12,31)))</f>
        <v>#N/A</v>
      </c>
      <c r="I389" s="14" t="e">
        <f t="shared" ca="1" si="13"/>
        <v>#N/A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>
      <c r="A390" s="7"/>
      <c r="B390" s="7"/>
      <c r="C390" s="7"/>
      <c r="D390" s="7"/>
      <c r="E390" s="10" t="e">
        <f t="shared" ca="1" si="12"/>
        <v>#N/A</v>
      </c>
      <c r="F390" s="14" t="e">
        <f ca="1">IF(E390="","",SUMIFS('Loan EMI Calculator'!$E$32:$E$402,'Loan EMI Calculator'!$C$32:$C$402,"&gt;="&amp;DATE(E390,1,1),'Loan EMI Calculator'!$C$32:$C$402,"&lt;="&amp;DATE(E390,12,31)))</f>
        <v>#N/A</v>
      </c>
      <c r="G390" s="14" t="e">
        <f ca="1">IF(E390="","",SUMIFS('Loan EMI Calculator'!$F$32:$F$402,'Loan EMI Calculator'!$C$32:$C$402,"&gt;="&amp;DATE(E390,1,1),'Loan EMI Calculator'!$C$32:$C$402,"&lt;="&amp;DATE(E390,12,31)))</f>
        <v>#N/A</v>
      </c>
      <c r="H390" s="14" t="e">
        <f ca="1">IF(E390="","",SUMIFS('Loan EMI Calculator'!$G$32:$G$402,'Loan EMI Calculator'!$C$32:$C$402,"&gt;="&amp;DATE(E390,1,1),'Loan EMI Calculator'!$C$32:$C$402,"&lt;="&amp;DATE(E390,12,31)))</f>
        <v>#N/A</v>
      </c>
      <c r="I390" s="14" t="e">
        <f t="shared" ca="1" si="13"/>
        <v>#N/A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>
      <c r="A391" s="7"/>
      <c r="B391" s="7"/>
      <c r="C391" s="7"/>
      <c r="D391" s="7"/>
      <c r="E391" s="10" t="e">
        <f t="shared" ca="1" si="12"/>
        <v>#N/A</v>
      </c>
      <c r="F391" s="14" t="e">
        <f ca="1">IF(E391="","",SUMIFS('Loan EMI Calculator'!$E$32:$E$402,'Loan EMI Calculator'!$C$32:$C$402,"&gt;="&amp;DATE(E391,1,1),'Loan EMI Calculator'!$C$32:$C$402,"&lt;="&amp;DATE(E391,12,31)))</f>
        <v>#N/A</v>
      </c>
      <c r="G391" s="14" t="e">
        <f ca="1">IF(E391="","",SUMIFS('Loan EMI Calculator'!$F$32:$F$402,'Loan EMI Calculator'!$C$32:$C$402,"&gt;="&amp;DATE(E391,1,1),'Loan EMI Calculator'!$C$32:$C$402,"&lt;="&amp;DATE(E391,12,31)))</f>
        <v>#N/A</v>
      </c>
      <c r="H391" s="14" t="e">
        <f ca="1">IF(E391="","",SUMIFS('Loan EMI Calculator'!$G$32:$G$402,'Loan EMI Calculator'!$C$32:$C$402,"&gt;="&amp;DATE(E391,1,1),'Loan EMI Calculator'!$C$32:$C$402,"&lt;="&amp;DATE(E391,12,31)))</f>
        <v>#N/A</v>
      </c>
      <c r="I391" s="14" t="e">
        <f t="shared" ca="1" si="13"/>
        <v>#N/A</v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>
      <c r="A392" s="7"/>
      <c r="B392" s="7"/>
      <c r="C392" s="7"/>
      <c r="D392" s="7"/>
      <c r="E392" s="10" t="e">
        <f t="shared" ca="1" si="12"/>
        <v>#N/A</v>
      </c>
      <c r="F392" s="14" t="e">
        <f ca="1">IF(E392="","",SUMIFS('Loan EMI Calculator'!$E$32:$E$402,'Loan EMI Calculator'!$C$32:$C$402,"&gt;="&amp;DATE(E392,1,1),'Loan EMI Calculator'!$C$32:$C$402,"&lt;="&amp;DATE(E392,12,31)))</f>
        <v>#N/A</v>
      </c>
      <c r="G392" s="14" t="e">
        <f ca="1">IF(E392="","",SUMIFS('Loan EMI Calculator'!$F$32:$F$402,'Loan EMI Calculator'!$C$32:$C$402,"&gt;="&amp;DATE(E392,1,1),'Loan EMI Calculator'!$C$32:$C$402,"&lt;="&amp;DATE(E392,12,31)))</f>
        <v>#N/A</v>
      </c>
      <c r="H392" s="14" t="e">
        <f ca="1">IF(E392="","",SUMIFS('Loan EMI Calculator'!$G$32:$G$402,'Loan EMI Calculator'!$C$32:$C$402,"&gt;="&amp;DATE(E392,1,1),'Loan EMI Calculator'!$C$32:$C$402,"&lt;="&amp;DATE(E392,12,31)))</f>
        <v>#N/A</v>
      </c>
      <c r="I392" s="14" t="e">
        <f t="shared" ca="1" si="13"/>
        <v>#N/A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>
      <c r="A393" s="7"/>
      <c r="B393" s="7"/>
      <c r="C393" s="7"/>
      <c r="D393" s="7"/>
      <c r="E393" s="10" t="e">
        <f t="shared" ca="1" si="12"/>
        <v>#N/A</v>
      </c>
      <c r="F393" s="14" t="e">
        <f ca="1">IF(E393="","",SUMIFS('Loan EMI Calculator'!$E$32:$E$402,'Loan EMI Calculator'!$C$32:$C$402,"&gt;="&amp;DATE(E393,1,1),'Loan EMI Calculator'!$C$32:$C$402,"&lt;="&amp;DATE(E393,12,31)))</f>
        <v>#N/A</v>
      </c>
      <c r="G393" s="14" t="e">
        <f ca="1">IF(E393="","",SUMIFS('Loan EMI Calculator'!$F$32:$F$402,'Loan EMI Calculator'!$C$32:$C$402,"&gt;="&amp;DATE(E393,1,1),'Loan EMI Calculator'!$C$32:$C$402,"&lt;="&amp;DATE(E393,12,31)))</f>
        <v>#N/A</v>
      </c>
      <c r="H393" s="14" t="e">
        <f ca="1">IF(E393="","",SUMIFS('Loan EMI Calculator'!$G$32:$G$402,'Loan EMI Calculator'!$C$32:$C$402,"&gt;="&amp;DATE(E393,1,1),'Loan EMI Calculator'!$C$32:$C$402,"&lt;="&amp;DATE(E393,12,31)))</f>
        <v>#N/A</v>
      </c>
      <c r="I393" s="14" t="e">
        <f t="shared" ca="1" si="13"/>
        <v>#N/A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>
      <c r="A394" s="7"/>
      <c r="B394" s="7"/>
      <c r="C394" s="7"/>
      <c r="D394" s="7"/>
      <c r="E394" s="10" t="e">
        <f t="shared" ca="1" si="12"/>
        <v>#N/A</v>
      </c>
      <c r="F394" s="14" t="e">
        <f ca="1">IF(E394="","",SUMIFS('Loan EMI Calculator'!$E$32:$E$402,'Loan EMI Calculator'!$C$32:$C$402,"&gt;="&amp;DATE(E394,1,1),'Loan EMI Calculator'!$C$32:$C$402,"&lt;="&amp;DATE(E394,12,31)))</f>
        <v>#N/A</v>
      </c>
      <c r="G394" s="14" t="e">
        <f ca="1">IF(E394="","",SUMIFS('Loan EMI Calculator'!$F$32:$F$402,'Loan EMI Calculator'!$C$32:$C$402,"&gt;="&amp;DATE(E394,1,1),'Loan EMI Calculator'!$C$32:$C$402,"&lt;="&amp;DATE(E394,12,31)))</f>
        <v>#N/A</v>
      </c>
      <c r="H394" s="14" t="e">
        <f ca="1">IF(E394="","",SUMIFS('Loan EMI Calculator'!$G$32:$G$402,'Loan EMI Calculator'!$C$32:$C$402,"&gt;="&amp;DATE(E394,1,1),'Loan EMI Calculator'!$C$32:$C$402,"&lt;="&amp;DATE(E394,12,31)))</f>
        <v>#N/A</v>
      </c>
      <c r="I394" s="14" t="e">
        <f t="shared" ca="1" si="13"/>
        <v>#N/A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>
      <c r="A395" s="7"/>
      <c r="B395" s="7"/>
      <c r="C395" s="7"/>
      <c r="D395" s="7"/>
      <c r="E395" s="10" t="e">
        <f t="shared" ca="1" si="12"/>
        <v>#N/A</v>
      </c>
      <c r="F395" s="14" t="e">
        <f ca="1">IF(E395="","",SUMIFS('Loan EMI Calculator'!$E$32:$E$402,'Loan EMI Calculator'!$C$32:$C$402,"&gt;="&amp;DATE(E395,1,1),'Loan EMI Calculator'!$C$32:$C$402,"&lt;="&amp;DATE(E395,12,31)))</f>
        <v>#N/A</v>
      </c>
      <c r="G395" s="14" t="e">
        <f ca="1">IF(E395="","",SUMIFS('Loan EMI Calculator'!$F$32:$F$402,'Loan EMI Calculator'!$C$32:$C$402,"&gt;="&amp;DATE(E395,1,1),'Loan EMI Calculator'!$C$32:$C$402,"&lt;="&amp;DATE(E395,12,31)))</f>
        <v>#N/A</v>
      </c>
      <c r="H395" s="14" t="e">
        <f ca="1">IF(E395="","",SUMIFS('Loan EMI Calculator'!$G$32:$G$402,'Loan EMI Calculator'!$C$32:$C$402,"&gt;="&amp;DATE(E395,1,1),'Loan EMI Calculator'!$C$32:$C$402,"&lt;="&amp;DATE(E395,12,31)))</f>
        <v>#N/A</v>
      </c>
      <c r="I395" s="14" t="e">
        <f t="shared" ca="1" si="13"/>
        <v>#N/A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>
      <c r="A396" s="7"/>
      <c r="B396" s="7"/>
      <c r="C396" s="7"/>
      <c r="D396" s="7"/>
      <c r="E396" s="10" t="e">
        <f t="shared" ca="1" si="12"/>
        <v>#N/A</v>
      </c>
      <c r="F396" s="14" t="e">
        <f ca="1">IF(E396="","",SUMIFS('Loan EMI Calculator'!$E$32:$E$402,'Loan EMI Calculator'!$C$32:$C$402,"&gt;="&amp;DATE(E396,1,1),'Loan EMI Calculator'!$C$32:$C$402,"&lt;="&amp;DATE(E396,12,31)))</f>
        <v>#N/A</v>
      </c>
      <c r="G396" s="14" t="e">
        <f ca="1">IF(E396="","",SUMIFS('Loan EMI Calculator'!$F$32:$F$402,'Loan EMI Calculator'!$C$32:$C$402,"&gt;="&amp;DATE(E396,1,1),'Loan EMI Calculator'!$C$32:$C$402,"&lt;="&amp;DATE(E396,12,31)))</f>
        <v>#N/A</v>
      </c>
      <c r="H396" s="14" t="e">
        <f ca="1">IF(E396="","",SUMIFS('Loan EMI Calculator'!$G$32:$G$402,'Loan EMI Calculator'!$C$32:$C$402,"&gt;="&amp;DATE(E396,1,1),'Loan EMI Calculator'!$C$32:$C$402,"&lt;="&amp;DATE(E396,12,31)))</f>
        <v>#N/A</v>
      </c>
      <c r="I396" s="14" t="e">
        <f t="shared" ca="1" si="13"/>
        <v>#N/A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>
      <c r="A397" s="7"/>
      <c r="B397" s="7"/>
      <c r="C397" s="7"/>
      <c r="D397" s="7"/>
      <c r="E397" s="10" t="e">
        <f t="shared" ca="1" si="12"/>
        <v>#N/A</v>
      </c>
      <c r="F397" s="14" t="e">
        <f ca="1">IF(E397="","",SUMIFS('Loan EMI Calculator'!$E$32:$E$402,'Loan EMI Calculator'!$C$32:$C$402,"&gt;="&amp;DATE(E397,1,1),'Loan EMI Calculator'!$C$32:$C$402,"&lt;="&amp;DATE(E397,12,31)))</f>
        <v>#N/A</v>
      </c>
      <c r="G397" s="14" t="e">
        <f ca="1">IF(E397="","",SUMIFS('Loan EMI Calculator'!$F$32:$F$402,'Loan EMI Calculator'!$C$32:$C$402,"&gt;="&amp;DATE(E397,1,1),'Loan EMI Calculator'!$C$32:$C$402,"&lt;="&amp;DATE(E397,12,31)))</f>
        <v>#N/A</v>
      </c>
      <c r="H397" s="14" t="e">
        <f ca="1">IF(E397="","",SUMIFS('Loan EMI Calculator'!$G$32:$G$402,'Loan EMI Calculator'!$C$32:$C$402,"&gt;="&amp;DATE(E397,1,1),'Loan EMI Calculator'!$C$32:$C$402,"&lt;="&amp;DATE(E397,12,31)))</f>
        <v>#N/A</v>
      </c>
      <c r="I397" s="14" t="e">
        <f t="shared" ca="1" si="13"/>
        <v>#N/A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>
      <c r="A398" s="7"/>
      <c r="B398" s="7"/>
      <c r="C398" s="7"/>
      <c r="D398" s="7"/>
      <c r="E398" s="10" t="e">
        <f t="shared" ca="1" si="12"/>
        <v>#N/A</v>
      </c>
      <c r="F398" s="14" t="e">
        <f ca="1">IF(E398="","",SUMIFS('Loan EMI Calculator'!$E$32:$E$402,'Loan EMI Calculator'!$C$32:$C$402,"&gt;="&amp;DATE(E398,1,1),'Loan EMI Calculator'!$C$32:$C$402,"&lt;="&amp;DATE(E398,12,31)))</f>
        <v>#N/A</v>
      </c>
      <c r="G398" s="14" t="e">
        <f ca="1">IF(E398="","",SUMIFS('Loan EMI Calculator'!$F$32:$F$402,'Loan EMI Calculator'!$C$32:$C$402,"&gt;="&amp;DATE(E398,1,1),'Loan EMI Calculator'!$C$32:$C$402,"&lt;="&amp;DATE(E398,12,31)))</f>
        <v>#N/A</v>
      </c>
      <c r="H398" s="14" t="e">
        <f ca="1">IF(E398="","",SUMIFS('Loan EMI Calculator'!$G$32:$G$402,'Loan EMI Calculator'!$C$32:$C$402,"&gt;="&amp;DATE(E398,1,1),'Loan EMI Calculator'!$C$32:$C$402,"&lt;="&amp;DATE(E398,12,31)))</f>
        <v>#N/A</v>
      </c>
      <c r="I398" s="14" t="e">
        <f t="shared" ca="1" si="13"/>
        <v>#N/A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>
      <c r="A399" s="7"/>
      <c r="B399" s="7"/>
      <c r="C399" s="7"/>
      <c r="D399" s="7"/>
      <c r="E399" s="10" t="e">
        <f t="shared" ca="1" si="12"/>
        <v>#N/A</v>
      </c>
      <c r="F399" s="14" t="e">
        <f ca="1">IF(E399="","",SUMIFS('Loan EMI Calculator'!$E$32:$E$402,'Loan EMI Calculator'!$C$32:$C$402,"&gt;="&amp;DATE(E399,1,1),'Loan EMI Calculator'!$C$32:$C$402,"&lt;="&amp;DATE(E399,12,31)))</f>
        <v>#N/A</v>
      </c>
      <c r="G399" s="14" t="e">
        <f ca="1">IF(E399="","",SUMIFS('Loan EMI Calculator'!$F$32:$F$402,'Loan EMI Calculator'!$C$32:$C$402,"&gt;="&amp;DATE(E399,1,1),'Loan EMI Calculator'!$C$32:$C$402,"&lt;="&amp;DATE(E399,12,31)))</f>
        <v>#N/A</v>
      </c>
      <c r="H399" s="14" t="e">
        <f ca="1">IF(E399="","",SUMIFS('Loan EMI Calculator'!$G$32:$G$402,'Loan EMI Calculator'!$C$32:$C$402,"&gt;="&amp;DATE(E399,1,1),'Loan EMI Calculator'!$C$32:$C$402,"&lt;="&amp;DATE(E399,12,31)))</f>
        <v>#N/A</v>
      </c>
      <c r="I399" s="14" t="e">
        <f t="shared" ca="1" si="13"/>
        <v>#N/A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>
      <c r="A400" s="7"/>
      <c r="B400" s="7"/>
      <c r="C400" s="7"/>
      <c r="D400" s="7"/>
      <c r="E400" s="10" t="e">
        <f t="shared" ca="1" si="12"/>
        <v>#N/A</v>
      </c>
      <c r="F400" s="14" t="e">
        <f ca="1">IF(E400="","",SUMIFS('Loan EMI Calculator'!$E$32:$E$402,'Loan EMI Calculator'!$C$32:$C$402,"&gt;="&amp;DATE(E400,1,1),'Loan EMI Calculator'!$C$32:$C$402,"&lt;="&amp;DATE(E400,12,31)))</f>
        <v>#N/A</v>
      </c>
      <c r="G400" s="14" t="e">
        <f ca="1">IF(E400="","",SUMIFS('Loan EMI Calculator'!$F$32:$F$402,'Loan EMI Calculator'!$C$32:$C$402,"&gt;="&amp;DATE(E400,1,1),'Loan EMI Calculator'!$C$32:$C$402,"&lt;="&amp;DATE(E400,12,31)))</f>
        <v>#N/A</v>
      </c>
      <c r="H400" s="14" t="e">
        <f ca="1">IF(E400="","",SUMIFS('Loan EMI Calculator'!$G$32:$G$402,'Loan EMI Calculator'!$C$32:$C$402,"&gt;="&amp;DATE(E400,1,1),'Loan EMI Calculator'!$C$32:$C$402,"&lt;="&amp;DATE(E400,12,31)))</f>
        <v>#N/A</v>
      </c>
      <c r="I400" s="14" t="e">
        <f t="shared" ca="1" si="13"/>
        <v>#N/A</v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Loan Comparison Calculator</vt:lpstr>
      <vt:lpstr>Loan EMI Calculator</vt:lpstr>
      <vt:lpstr>Details</vt:lpstr>
      <vt:lpstr>'Loan Comparison Calculator'!Print_Area</vt:lpstr>
      <vt:lpstr>'Loan EMI Calculator'!Print_Area</vt:lpstr>
      <vt:lpstr>'Loan EMI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2020-04-24T13:53:57Z</cp:lastPrinted>
  <dcterms:modified xsi:type="dcterms:W3CDTF">2020-05-23T11:06:20Z</dcterms:modified>
</cp:coreProperties>
</file>